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58" documentId="13_ncr:1_{F6CB121F-512D-4AA6-A0C1-0FB36C537598}" xr6:coauthVersionLast="47" xr6:coauthVersionMax="47" xr10:uidLastSave="{8EAD2E96-CBFB-4D7E-BA6E-EF1D66039BFF}"/>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L7" i="1"/>
  <c r="J7" i="1"/>
  <c r="I7" i="1"/>
  <c r="G7" i="1"/>
  <c r="B7" i="1"/>
  <c r="L8" i="1"/>
  <c r="J8" i="1"/>
  <c r="I8" i="1"/>
  <c r="G8" i="1"/>
  <c r="B8" i="1"/>
  <c r="B3" i="4"/>
  <c r="G3" i="4"/>
  <c r="I3" i="4"/>
  <c r="J3" i="4"/>
  <c r="L3" i="4"/>
  <c r="B4" i="4"/>
  <c r="I4" i="4"/>
  <c r="J4" i="4"/>
  <c r="L4" i="4"/>
  <c r="B5" i="4"/>
  <c r="G5" i="4"/>
  <c r="I5" i="4"/>
  <c r="J5" i="4"/>
  <c r="L5" i="4"/>
  <c r="B6" i="4"/>
  <c r="G6" i="4"/>
  <c r="I6" i="4"/>
  <c r="J6" i="4"/>
  <c r="L6" i="4"/>
  <c r="B7" i="4"/>
  <c r="G7" i="4"/>
  <c r="I7" i="4"/>
  <c r="J7" i="4"/>
  <c r="L7" i="4"/>
  <c r="B8" i="4"/>
  <c r="G8" i="4"/>
  <c r="I8" i="4"/>
  <c r="J8" i="4"/>
  <c r="L8"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9" i="4"/>
  <c r="G9" i="4"/>
  <c r="I9" i="4"/>
  <c r="J9" i="4"/>
  <c r="L9" i="4"/>
  <c r="B10" i="4"/>
  <c r="G10" i="4"/>
  <c r="I10" i="4"/>
  <c r="J10" i="4"/>
  <c r="L10" i="4"/>
  <c r="B11" i="4"/>
  <c r="G11" i="4"/>
  <c r="I11" i="4"/>
  <c r="J11" i="4"/>
  <c r="L11"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<sst xmlns="http://schemas.openxmlformats.org/spreadsheetml/2006/main" count="178599" uniqueCount="39082">
  <si>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</si>
  <si>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</si>
  <si>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</si>
  <si>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</si>
  <si>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</si>
  <si>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</si>
  <si>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</si>
  <si>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</si>
  <si>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</si>
  <si>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</si>
  <si>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</si>
  <si>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</si>
  <si>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</si>
  <si>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</si>
  <si>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</si>
  <si>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</si>
  <si>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</si>
  <si>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</si>
  <si>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</si>
  <si>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</si>
  <si>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</si>
  <si>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</si>
  <si>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</si>
  <si>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</si>
  <si>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</si>
  <si>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</si>
  <si>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</si>
  <si>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</si>
  <si>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</si>
  <si>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</si>
  <si>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</si>
  <si>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</si>
  <si>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</si>
  <si>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</si>
  <si>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</si>
  <si>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</si>
  <si>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</si>
  <si>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</si>
  <si>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</si>
  <si>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</si>
  <si>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</si>
  <si>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</si>
  <si>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</si>
  <si>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</si>
  <si>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</si>
  <si>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</si>
  <si>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</si>
  <si>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</si>
  <si>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</si>
  <si>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</si>
  <si>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</si>
  <si>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</si>
  <si>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</si>
  <si>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</si>
  <si>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</si>
  <si>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</si>
  <si>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</si>
  <si>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</si>
  <si>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</si>
  <si>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</si>
  <si>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</si>
  <si>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</si>
  <si>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</si>
  <si>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</si>
  <si>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</si>
  <si>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</si>
  <si>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</si>
  <si>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</si>
  <si>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</si>
  <si>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</si>
  <si>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</si>
  <si>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</si>
  <si>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</si>
  <si>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</si>
  <si>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</si>
  <si>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</si>
  <si>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</si>
  <si>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</si>
  <si>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</si>
  <si>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</si>
  <si>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</si>
  <si>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</si>
  <si>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</si>
  <si>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</si>
  <si>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</si>
  <si>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</si>
  <si>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</si>
  <si>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</si>
  <si>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</si>
  <si>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</si>
  <si>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</si>
  <si>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</si>
  <si>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</si>
  <si>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</si>
  <si>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</si>
  <si>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</si>
  <si>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</si>
  <si>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</si>
  <si>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</si>
  <si>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</si>
  <si>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</si>
  <si>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</si>
  <si>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</si>
  <si>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</si>
  <si>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</si>
  <si>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</si>
  <si>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</si>
  <si>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</si>
  <si>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</si>
  <si>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</si>
  <si>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</si>
  <si>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</si>
  <si>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</si>
  <si>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</si>
  <si>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</si>
  <si>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</si>
  <si>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</si>
  <si>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</si>
  <si>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</si>
  <si>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</si>
  <si>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</si>
  <si>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</si>
  <si>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</si>
  <si>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</si>
  <si>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</si>
  <si>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</si>
  <si>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</si>
  <si>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</si>
  <si>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</si>
  <si>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</si>
  <si>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</si>
  <si>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</si>
  <si>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</si>
  <si>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</si>
  <si>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</si>
  <si>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</si>
  <si>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</si>
  <si>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</si>
  <si>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</si>
  <si>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</si>
  <si>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</si>
  <si>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</si>
  <si>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</si>
  <si>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</si>
  <si>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</si>
  <si>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</si>
  <si>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</si>
  <si>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</si>
  <si>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</si>
  <si>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</si>
  <si>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</si>
  <si>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</si>
  <si>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</si>
  <si>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</si>
  <si>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</si>
  <si>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</si>
  <si>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</si>
  <si>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</si>
  <si>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</si>
  <si>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</si>
  <si>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</si>
  <si>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</si>
  <si>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</si>
  <si>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</si>
  <si>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</si>
  <si>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</si>
  <si>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</si>
  <si>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</si>
  <si>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</si>
  <si>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</si>
  <si>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</si>
  <si>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</si>
  <si>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</si>
  <si>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</si>
  <si>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</si>
  <si>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</si>
  <si>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</si>
  <si>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</si>
  <si>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</si>
  <si>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</si>
  <si>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</si>
  <si>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</si>
  <si>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</si>
  <si>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</si>
  <si>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</si>
  <si>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</si>
  <si>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</si>
  <si>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</si>
  <si>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</si>
  <si>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</si>
  <si>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</si>
  <si>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</si>
  <si>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</si>
  <si>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</si>
  <si>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</si>
  <si>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</si>
  <si>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</si>
  <si>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</si>
  <si>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</si>
  <si>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</si>
  <si>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</si>
  <si>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</si>
  <si>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</si>
  <si>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</si>
  <si>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</si>
  <si>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</si>
  <si>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</si>
  <si>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</si>
  <si>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</si>
  <si>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</si>
  <si>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</si>
  <si>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</si>
  <si>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</si>
  <si>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</si>
  <si>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</si>
  <si>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</si>
  <si>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</si>
  <si>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</si>
  <si>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</si>
  <si>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</si>
  <si>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</si>
  <si>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</si>
  <si>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</si>
  <si>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</si>
  <si>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</si>
  <si>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</si>
  <si>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</si>
  <si>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</si>
  <si>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</si>
  <si>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</si>
  <si>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</si>
  <si>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</si>
  <si>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</si>
  <si>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</si>
  <si>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</si>
  <si>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</si>
  <si>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</si>
  <si>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</si>
  <si>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</si>
  <si>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</si>
  <si>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</si>
  <si>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</si>
  <si>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</si>
  <si>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</si>
  <si>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</si>
  <si>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</si>
  <si>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</si>
  <si>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</si>
  <si>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</si>
  <si>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</si>
  <si>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</si>
  <si>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</si>
  <si>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</si>
  <si>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</si>
  <si>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</si>
  <si>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</si>
  <si>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</si>
  <si>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</si>
  <si>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</si>
  <si>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</si>
  <si>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</si>
  <si>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</si>
  <si>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</si>
  <si>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</si>
  <si>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</si>
  <si>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</si>
  <si>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</si>
  <si>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</si>
  <si>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</si>
  <si>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</si>
  <si>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</si>
  <si>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</si>
  <si>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</si>
  <si>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</si>
  <si>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</si>
  <si>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</si>
  <si>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</si>
  <si>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</si>
  <si>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</si>
  <si>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</si>
  <si>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</si>
  <si>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</si>
  <si>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</si>
  <si>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</si>
  <si>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</si>
  <si>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</si>
  <si>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</si>
  <si>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</si>
  <si>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</si>
  <si>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</si>
  <si>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</si>
  <si>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</si>
  <si>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</si>
  <si>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</si>
  <si>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</si>
  <si>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</si>
  <si>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</si>
  <si>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</si>
  <si>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</si>
  <si>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</si>
  <si>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</si>
  <si>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</si>
  <si>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</si>
  <si>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</si>
  <si>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</si>
  <si>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</si>
  <si>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</si>
  <si>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</si>
  <si>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</si>
  <si>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</si>
  <si>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</si>
  <si>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</si>
  <si>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</si>
  <si>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</si>
  <si>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</si>
  <si>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</si>
  <si>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</si>
  <si>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</si>
  <si>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</si>
  <si>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</si>
  <si>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</si>
  <si>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</si>
  <si>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</si>
  <si>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</si>
  <si>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</si>
  <si>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</si>
  <si>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</si>
  <si>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</si>
  <si>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</si>
  <si>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</si>
  <si>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</si>
  <si>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</si>
  <si>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</si>
  <si>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</si>
  <si>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</si>
  <si>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</si>
  <si>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</si>
  <si>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</si>
  <si>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</si>
  <si>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</si>
  <si>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</si>
  <si>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</si>
  <si>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</si>
  <si>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</si>
  <si>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</si>
  <si>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</si>
  <si>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</si>
  <si>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</si>
  <si>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</si>
  <si>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</si>
  <si>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</si>
  <si>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</si>
  <si>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</si>
  <si>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</si>
  <si>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</si>
  <si>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</si>
  <si>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</si>
  <si>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</si>
  <si>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</si>
  <si>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</si>
  <si>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</si>
  <si>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</si>
  <si>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</si>
  <si>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</si>
  <si>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</si>
  <si>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</si>
  <si>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</si>
  <si>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</si>
  <si>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</si>
  <si>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</si>
  <si>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</si>
  <si>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</si>
  <si>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</si>
  <si>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</si>
  <si>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</si>
  <si>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</si>
  <si>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</si>
  <si>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</si>
  <si>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</si>
  <si>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</si>
  <si>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</si>
  <si>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</si>
  <si>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</si>
  <si>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</si>
  <si>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</si>
  <si>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</si>
  <si>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</si>
  <si>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</si>
  <si>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</si>
  <si>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</si>
  <si>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</si>
  <si>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</si>
  <si>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</si>
  <si>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</si>
  <si>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</si>
  <si>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</si>
  <si>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</si>
  <si>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</si>
  <si>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</si>
  <si>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</si>
  <si>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</si>
  <si>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</si>
  <si>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</si>
  <si>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</si>
  <si>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</si>
  <si>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</si>
  <si>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</si>
  <si>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</si>
  <si>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</si>
  <si>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</si>
  <si>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</si>
  <si>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</si>
  <si>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</si>
  <si>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</si>
  <si>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</si>
  <si>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</si>
  <si>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</si>
  <si>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</si>
  <si>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</si>
  <si>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</si>
  <si>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</si>
  <si>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</si>
  <si>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</si>
  <si>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</si>
  <si>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</si>
  <si>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</si>
  <si>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</si>
  <si>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</si>
  <si>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</si>
  <si>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</si>
  <si>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</si>
  <si>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</si>
  <si>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</si>
  <si>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</si>
  <si>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</si>
  <si>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</si>
  <si>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</si>
  <si>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</si>
  <si>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</si>
  <si>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</si>
  <si>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</si>
  <si>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</si>
  <si>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</si>
  <si>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</si>
  <si>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</si>
  <si>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</si>
  <si>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</si>
  <si>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</si>
  <si>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</si>
  <si>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</si>
  <si>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</si>
  <si>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</si>
  <si>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</si>
  <si>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</si>
  <si>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</si>
  <si>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</si>
  <si>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</si>
  <si>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</si>
  <si>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</si>
  <si>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</si>
  <si>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</si>
  <si>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</si>
  <si>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</si>
  <si>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</si>
  <si>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</si>
  <si>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</si>
  <si>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</si>
  <si>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</si>
  <si>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</si>
  <si>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</si>
  <si>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</si>
  <si>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</si>
  <si>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</si>
  <si>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</si>
  <si>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</si>
  <si>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</si>
  <si>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</si>
  <si>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</si>
  <si>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</si>
  <si>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</si>
  <si>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</si>
  <si>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</si>
  <si>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</si>
  <si>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</si>
  <si>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</si>
  <si>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</si>
  <si>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</si>
  <si>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</si>
  <si>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</si>
  <si>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</si>
  <si>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</si>
  <si>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</si>
  <si>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</si>
  <si>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</si>
  <si>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</si>
  <si>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</si>
  <si>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</si>
  <si>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</si>
  <si>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</si>
  <si>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</si>
  <si>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</si>
  <si>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</si>
  <si>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</si>
  <si>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</si>
  <si>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</si>
  <si>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</si>
  <si>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</si>
  <si>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</si>
  <si>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</si>
  <si>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</si>
  <si>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</si>
  <si>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</si>
  <si>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</si>
  <si>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</si>
  <si>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</si>
  <si>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</si>
  <si>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</si>
  <si>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</si>
  <si>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</si>
  <si>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</si>
  <si>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</si>
  <si>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</si>
  <si>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</si>
  <si>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</si>
  <si>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</si>
  <si>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</si>
  <si>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</si>
  <si>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</si>
  <si>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</si>
  <si>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</si>
  <si>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</si>
  <si>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</si>
  <si>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</si>
  <si>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</si>
  <si>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</si>
  <si>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</si>
  <si>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</si>
  <si>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</si>
  <si>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</si>
  <si>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</si>
  <si>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</si>
  <si>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</si>
  <si>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</si>
  <si>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</si>
  <si>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</si>
  <si>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</si>
  <si>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</si>
  <si>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</si>
  <si>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</si>
  <si>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</si>
  <si>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</si>
  <si>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</si>
  <si>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</si>
  <si>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</si>
  <si>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</si>
  <si>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</si>
  <si>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</si>
  <si>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</si>
  <si>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</si>
  <si>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</si>
  <si>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</si>
  <si>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</si>
  <si>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</si>
  <si>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</si>
  <si>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</si>
  <si>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</si>
  <si>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</si>
  <si>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</si>
  <si>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</si>
  <si>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</si>
  <si>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</si>
  <si>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</si>
  <si>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</si>
  <si>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</si>
  <si>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</si>
  <si>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</si>
  <si>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</si>
  <si>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</si>
  <si>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</si>
  <si>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</si>
  <si>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</si>
  <si>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</si>
  <si>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</si>
  <si>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</si>
  <si>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</si>
  <si>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</si>
  <si>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</si>
  <si>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</si>
  <si>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</si>
  <si>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</si>
  <si>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</si>
  <si>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</si>
  <si>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</si>
  <si>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</si>
  <si>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</si>
  <si>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</si>
  <si>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</si>
  <si>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</si>
  <si>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</si>
  <si>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</si>
  <si>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</si>
  <si>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</si>
  <si>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</si>
  <si>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</si>
  <si>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</si>
  <si>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</si>
  <si>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</si>
  <si>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</si>
  <si>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</si>
  <si>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</si>
  <si>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</si>
  <si>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</si>
  <si>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</si>
  <si>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</si>
  <si>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</si>
  <si>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</si>
  <si>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</si>
  <si>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</si>
  <si>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</si>
  <si>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</si>
  <si>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</si>
  <si>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</si>
  <si>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</si>
  <si>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</si>
  <si>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</si>
  <si>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</si>
  <si>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</si>
  <si>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</si>
  <si>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</si>
  <si>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</si>
  <si>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</si>
  <si>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</si>
  <si>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</si>
  <si>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</si>
  <si>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</si>
  <si>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</si>
  <si>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</si>
  <si>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</si>
  <si>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</si>
  <si>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</si>
  <si>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</si>
  <si>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</si>
  <si>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</si>
  <si>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</si>
  <si>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</si>
  <si>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</si>
  <si>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</si>
  <si>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</si>
  <si>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</si>
  <si>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</si>
  <si>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</si>
  <si>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</si>
  <si>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</si>
  <si>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</si>
  <si>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</si>
  <si>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</si>
  <si>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</si>
  <si>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</si>
  <si>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</si>
  <si>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</si>
  <si>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</si>
  <si>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</si>
  <si>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</si>
  <si>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</si>
  <si>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</si>
  <si>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</si>
  <si>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</si>
  <si>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</si>
  <si>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</si>
  <si>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</si>
  <si>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</si>
  <si>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</si>
  <si>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</si>
  <si>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</si>
  <si>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</si>
  <si>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</si>
  <si>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</si>
  <si>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</si>
  <si>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</si>
  <si>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</si>
  <si>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</si>
  <si>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</si>
  <si>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</si>
  <si>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</si>
  <si>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</si>
  <si>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</si>
  <si>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</si>
  <si>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</si>
  <si>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</si>
  <si>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</si>
  <si>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</si>
  <si>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</si>
  <si>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</si>
  <si>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</si>
  <si>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</si>
  <si>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</si>
  <si>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</si>
  <si>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</si>
  <si>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</si>
  <si>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</si>
  <si>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</si>
  <si>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</si>
  <si>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</si>
  <si>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</si>
  <si>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</si>
  <si>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</si>
  <si>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</si>
  <si>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</si>
  <si>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</si>
  <si>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</si>
  <si>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</si>
  <si>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</si>
  <si>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</si>
  <si>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</si>
  <si>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</si>
  <si>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</si>
  <si>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</si>
  <si>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</si>
  <si>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</si>
  <si>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</si>
  <si>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</si>
  <si>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</si>
  <si>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</si>
  <si>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</si>
  <si>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</si>
  <si>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</si>
  <si>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</si>
  <si>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</si>
  <si>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</si>
  <si>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</si>
  <si>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</si>
  <si>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</si>
  <si>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</si>
  <si>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</si>
  <si>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</si>
  <si>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</si>
  <si>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</si>
  <si>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</si>
  <si>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</si>
  <si>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</si>
  <si>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</si>
  <si>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</si>
  <si>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</si>
  <si>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</si>
  <si>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</si>
  <si>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</si>
  <si>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</si>
  <si>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</si>
  <si>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</si>
  <si>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</si>
  <si>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</si>
  <si>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</si>
  <si>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</si>
  <si>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</si>
  <si>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</si>
  <si>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</si>
  <si>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</si>
  <si>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</si>
  <si>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</si>
  <si>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</si>
  <si>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</si>
  <si>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</si>
  <si>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</si>
  <si>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</si>
  <si>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</si>
  <si>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</si>
  <si>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</si>
  <si>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</si>
  <si>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</si>
  <si>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</si>
  <si>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</si>
  <si>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</si>
  <si>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</si>
  <si>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</si>
  <si>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</si>
  <si>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</si>
  <si>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</si>
  <si>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</si>
  <si>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</si>
  <si>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</si>
  <si>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</si>
  <si>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</si>
  <si>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</si>
  <si>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</si>
  <si>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</si>
  <si>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</si>
  <si>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</si>
  <si>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</si>
  <si>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</si>
  <si>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</si>
  <si>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</si>
  <si>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</si>
  <si>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</si>
  <si>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</si>
  <si>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</si>
  <si>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</si>
  <si>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</si>
  <si>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</si>
  <si>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</si>
  <si>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</si>
  <si>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</si>
  <si>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</si>
  <si>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</si>
  <si>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</si>
  <si>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</si>
  <si>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</si>
  <si>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</si>
  <si>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</si>
  <si>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</si>
  <si>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</si>
  <si>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</si>
  <si>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</si>
  <si>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</si>
  <si>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</si>
  <si>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</si>
  <si>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</si>
  <si>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</si>
  <si>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</si>
  <si>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</si>
  <si>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</si>
  <si>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</si>
  <si>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</si>
  <si>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</si>
  <si>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</si>
  <si>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</si>
  <si>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</si>
  <si>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</si>
  <si>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</si>
  <si>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</si>
  <si>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</si>
  <si>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</si>
  <si>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</si>
  <si>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</si>
  <si>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</si>
  <si>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</si>
  <si>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</si>
  <si>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</si>
  <si>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</si>
  <si>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</si>
  <si>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</si>
  <si>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</si>
  <si>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</si>
  <si>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</si>
  <si>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</si>
  <si>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</si>
  <si>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</si>
  <si>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</si>
  <si>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</si>
  <si>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</si>
  <si>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</si>
  <si>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</si>
  <si>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</si>
  <si>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</si>
  <si>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</si>
  <si>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</si>
  <si>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</si>
  <si>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</si>
  <si>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</si>
  <si>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</si>
  <si>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</si>
  <si>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</si>
  <si>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</si>
  <si>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</si>
  <si>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</si>
  <si>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</si>
  <si>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</si>
  <si>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</si>
  <si>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</si>
  <si>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</si>
  <si>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</si>
  <si>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</si>
  <si>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</si>
  <si>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</si>
  <si>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</si>
  <si>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</si>
  <si>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</si>
  <si>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</si>
  <si>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</si>
  <si>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</si>
  <si>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</si>
  <si>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</si>
  <si>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</si>
  <si>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</si>
  <si>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</si>
  <si>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</si>
  <si>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</si>
  <si>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</si>
  <si>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</si>
  <si>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</si>
  <si>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</si>
  <si>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</si>
  <si>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</si>
  <si>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</si>
  <si>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</si>
  <si>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</si>
  <si>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</si>
  <si>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</si>
  <si>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</si>
  <si>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</si>
  <si>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</si>
  <si>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</si>
  <si>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</si>
  <si>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</si>
  <si>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</si>
  <si>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</si>
  <si>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</si>
  <si>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</si>
  <si>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</si>
  <si>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</si>
  <si>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</si>
  <si>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</si>
  <si>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</si>
  <si>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</si>
  <si>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</si>
  <si>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</si>
  <si>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</si>
  <si>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</si>
  <si>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</si>
  <si>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</si>
  <si>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</si>
  <si>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</si>
  <si>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</si>
  <si>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</si>
  <si>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</si>
  <si>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</si>
  <si>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</si>
  <si>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</si>
  <si>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</si>
  <si>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</si>
  <si>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</si>
  <si>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</si>
  <si>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</si>
  <si>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</si>
  <si>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</si>
  <si>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</si>
  <si>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</si>
  <si>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</si>
  <si>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</si>
  <si>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</si>
  <si>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</si>
  <si>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</si>
  <si>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</si>
  <si>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</si>
  <si>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</si>
  <si>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</si>
  <si>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</si>
  <si>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</si>
  <si>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</si>
  <si>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</si>
  <si>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</si>
  <si>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</si>
  <si>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</si>
  <si>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</si>
  <si>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</si>
  <si>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</si>
  <si>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</si>
  <si>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</si>
  <si>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</si>
  <si>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</si>
  <si>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</si>
  <si>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</si>
  <si>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</si>
  <si>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</si>
  <si>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</si>
  <si>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</si>
  <si>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</si>
  <si>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</si>
  <si>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</si>
  <si>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</si>
  <si>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</si>
  <si>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</si>
  <si>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</si>
  <si>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</si>
  <si>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</si>
  <si>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</si>
  <si>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</si>
  <si>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</si>
  <si>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</si>
  <si>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</si>
  <si>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</si>
  <si>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</si>
  <si>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</si>
  <si>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</si>
  <si>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</si>
  <si>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</si>
  <si>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</si>
  <si>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</si>
  <si>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</si>
  <si>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</si>
  <si>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</si>
  <si>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</si>
  <si>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</si>
  <si>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</si>
  <si>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</si>
  <si>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</si>
  <si>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</si>
  <si>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</si>
  <si>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</si>
  <si>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</si>
  <si>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</si>
  <si>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</si>
  <si>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</si>
  <si>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</si>
  <si>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</si>
  <si>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</si>
  <si>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</si>
  <si>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</si>
  <si>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</si>
  <si>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</si>
  <si>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</si>
  <si>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</si>
  <si>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</si>
  <si>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</si>
  <si>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</si>
  <si>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</si>
  <si>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</si>
  <si>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</si>
  <si>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</si>
  <si>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</si>
  <si>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</si>
  <si>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</si>
  <si>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</si>
  <si>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</si>
  <si>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</si>
  <si>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</si>
  <si>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</si>
  <si>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</si>
  <si>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</si>
  <si>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</si>
  <si>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</si>
  <si>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</si>
  <si>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</si>
  <si>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</si>
  <si>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</si>
  <si>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</si>
  <si>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</si>
  <si>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</si>
  <si>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</si>
  <si>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</si>
  <si>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</si>
  <si>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</si>
  <si>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</si>
  <si>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</si>
  <si>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</si>
  <si>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</si>
  <si>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</si>
  <si>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</si>
  <si>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</si>
  <si>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</si>
  <si>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</si>
  <si>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</si>
  <si>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</si>
  <si>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</si>
  <si>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</si>
  <si>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</si>
  <si>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</si>
  <si>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</si>
  <si>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</si>
  <si>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</si>
  <si>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</si>
  <si>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</si>
  <si>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</si>
  <si>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</si>
  <si>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</si>
  <si>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</si>
  <si>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</si>
  <si>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</si>
  <si>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</si>
  <si>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</si>
  <si>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</si>
  <si>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</si>
  <si>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</si>
  <si>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</si>
  <si>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</si>
  <si>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</si>
  <si>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</si>
  <si>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</si>
  <si>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</si>
  <si>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</si>
  <si>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</si>
  <si>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</si>
  <si>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</si>
  <si>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</si>
  <si>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</si>
  <si>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</si>
  <si>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</si>
  <si>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</si>
  <si>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</si>
  <si>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</si>
  <si>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</si>
  <si>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</si>
  <si>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</si>
  <si>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</si>
  <si>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</si>
  <si>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</si>
  <si>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</si>
  <si>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</si>
  <si>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</si>
  <si>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</si>
  <si>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</si>
  <si>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</si>
  <si>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</si>
  <si>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</si>
  <si>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</si>
  <si>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</si>
  <si>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</si>
  <si>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</si>
  <si>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</si>
  <si>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</si>
  <si>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</si>
  <si>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</si>
  <si>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</si>
  <si>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</si>
  <si>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</si>
  <si>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</si>
  <si>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</si>
  <si>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</si>
  <si>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</si>
  <si>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</si>
  <si>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</si>
  <si>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</si>
  <si>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</si>
  <si>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</si>
  <si>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</si>
  <si>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</si>
  <si>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</si>
  <si>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</si>
  <si>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</si>
  <si>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</si>
  <si>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</si>
  <si>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</si>
  <si>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</si>
  <si>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</si>
  <si>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</si>
  <si>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</si>
  <si>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</si>
  <si>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</si>
  <si>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</si>
  <si>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</si>
  <si>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</si>
  <si>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</si>
  <si>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</si>
  <si>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</si>
  <si>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</si>
  <si>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</si>
  <si>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</si>
  <si>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</si>
  <si>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</si>
  <si>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</si>
  <si>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</si>
  <si>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</si>
  <si>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</si>
  <si>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</si>
  <si>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</si>
  <si>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</si>
  <si>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</si>
  <si>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</si>
  <si>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</si>
  <si>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</si>
  <si>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</si>
  <si>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</si>
  <si>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</si>
  <si>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</si>
  <si>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</si>
  <si>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</si>
  <si>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</si>
  <si>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</si>
  <si>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</si>
  <si>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</si>
  <si>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</si>
  <si>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</si>
  <si>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</si>
  <si>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</si>
  <si>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</si>
  <si>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</si>
  <si>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</si>
  <si>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</si>
  <si>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</si>
  <si>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</si>
  <si>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</si>
  <si>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</si>
  <si>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</si>
  <si>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</si>
  <si>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</si>
  <si>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</si>
  <si>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</si>
  <si>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</si>
  <si>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</si>
  <si>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</si>
  <si>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</si>
  <si>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</si>
  <si>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</si>
  <si>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</si>
  <si>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</si>
  <si>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</si>
  <si>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</si>
  <si>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</si>
  <si>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</si>
  <si>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</si>
  <si>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</si>
  <si>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</si>
  <si>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</si>
  <si>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</si>
  <si>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</si>
  <si>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</si>
  <si>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</si>
  <si>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</si>
  <si>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</si>
  <si>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</si>
  <si>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</si>
  <si>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</si>
  <si>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</si>
  <si>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</si>
  <si>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</si>
  <si>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</si>
  <si>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</si>
  <si>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</si>
  <si>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</si>
  <si>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</si>
  <si>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</si>
  <si>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</si>
  <si>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</si>
  <si>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</si>
  <si>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</si>
  <si>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</si>
  <si>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</si>
  <si>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</si>
  <si>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</si>
  <si>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</si>
  <si>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</si>
  <si>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</si>
  <si>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</si>
  <si>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</si>
  <si>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</si>
  <si>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</si>
  <si>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</si>
  <si>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</si>
  <si>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</si>
  <si>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</si>
  <si>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</si>
  <si>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</si>
  <si>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</si>
  <si>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</si>
  <si>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</si>
  <si>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</si>
  <si>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</si>
  <si>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</si>
  <si>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</si>
  <si>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</si>
  <si>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</si>
  <si>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</si>
  <si>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</si>
  <si>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</si>
  <si>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</si>
  <si>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</si>
  <si>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</si>
  <si>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</si>
  <si>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</si>
  <si>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</si>
  <si>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</si>
  <si>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</si>
  <si>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</si>
  <si>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</si>
  <si>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</si>
  <si>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</si>
  <si>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</si>
  <si>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</si>
  <si>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</si>
  <si>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</si>
  <si>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</si>
  <si>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</si>
  <si>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</si>
  <si>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</si>
  <si>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</si>
  <si>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</si>
  <si>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</si>
  <si>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</si>
  <si>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</si>
  <si>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</si>
  <si>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</si>
  <si>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</si>
  <si>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</si>
  <si>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</si>
  <si>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</si>
  <si>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</si>
  <si>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</si>
  <si>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</si>
  <si>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</si>
  <si>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</si>
  <si>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</si>
  <si>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</si>
  <si>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</si>
  <si>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</si>
  <si>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</si>
  <si>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</si>
  <si>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</si>
  <si>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</si>
  <si>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</si>
  <si>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</si>
  <si>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</si>
  <si>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</si>
  <si>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</si>
  <si>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</si>
  <si>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</si>
  <si>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</si>
  <si>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</si>
  <si>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</si>
  <si>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</si>
  <si>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</si>
  <si>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</si>
  <si>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</si>
  <si>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</si>
  <si>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</si>
  <si>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</si>
  <si>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</si>
  <si>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</si>
  <si>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</si>
  <si>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</si>
  <si>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</si>
  <si>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</si>
  <si>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</si>
  <si>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</si>
  <si>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</si>
  <si>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</si>
  <si>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</si>
  <si>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</si>
  <si>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</si>
  <si>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</si>
  <si>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</si>
  <si>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</si>
  <si>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</si>
  <si>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</si>
  <si>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</si>
  <si>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</si>
  <si>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</si>
  <si>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</si>
  <si>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</si>
  <si>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</si>
  <si>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</si>
  <si>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</si>
  <si>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</si>
  <si>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</si>
  <si>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</si>
  <si>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</si>
  <si>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</si>
  <si>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</si>
  <si>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</si>
  <si>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</si>
  <si>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</si>
  <si>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</si>
  <si>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</si>
  <si>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</si>
  <si>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</si>
  <si>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</si>
  <si>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</si>
  <si>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</si>
  <si>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</si>
  <si>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</si>
  <si>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</si>
  <si>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</si>
  <si>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</si>
  <si>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</si>
  <si>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</si>
  <si>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</si>
  <si>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</si>
  <si>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</si>
  <si>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</si>
  <si>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</si>
  <si>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</si>
  <si>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</si>
  <si>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</si>
  <si>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</si>
  <si>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</si>
  <si>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</si>
  <si>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</si>
  <si>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</si>
  <si>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</si>
  <si>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</si>
  <si>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</si>
  <si>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</si>
  <si>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</si>
  <si>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</si>
  <si>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</si>
  <si>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</si>
  <si>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</si>
  <si>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</si>
  <si>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</si>
  <si>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</si>
  <si>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</si>
  <si>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</si>
  <si>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</si>
  <si>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</si>
  <si>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</si>
  <si>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</si>
  <si>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</si>
  <si>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</si>
  <si>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</si>
  <si>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</si>
  <si>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</si>
  <si>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</si>
  <si>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</si>
  <si>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</si>
  <si>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</si>
  <si>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</si>
  <si>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</si>
  <si>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</si>
  <si>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</si>
  <si>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</si>
  <si>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</si>
  <si>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</si>
  <si>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</si>
  <si>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</si>
  <si>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</si>
  <si>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</si>
  <si>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</si>
  <si>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</si>
  <si>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</si>
  <si>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</si>
  <si>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</si>
  <si>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</si>
  <si>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</si>
  <si>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</si>
  <si>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</si>
  <si>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</si>
  <si>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</si>
  <si>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</si>
  <si>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</si>
  <si>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</si>
  <si>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</si>
  <si>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</si>
  <si>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</si>
  <si>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</si>
  <si>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</si>
  <si>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</si>
  <si>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</si>
  <si>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</si>
  <si>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</si>
  <si>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</si>
  <si>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</si>
  <si>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</si>
  <si>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</si>
  <si>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</si>
  <si>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</si>
  <si>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</si>
  <si>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</si>
  <si>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</si>
  <si>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</si>
  <si>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</si>
  <si>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</si>
  <si>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</si>
  <si>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</si>
  <si>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</si>
  <si>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</si>
  <si>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</si>
  <si>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</si>
  <si>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</si>
  <si>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</si>
  <si>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</si>
  <si>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</si>
  <si>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</si>
  <si>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</si>
  <si>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</si>
  <si>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</si>
  <si>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</si>
  <si>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</si>
  <si>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</si>
  <si>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</si>
  <si>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</si>
  <si>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</si>
  <si>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</si>
  <si>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</si>
  <si>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</si>
  <si>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</si>
  <si>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</si>
  <si>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</si>
  <si>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</si>
  <si>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</si>
  <si>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</si>
  <si>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</si>
  <si>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</si>
  <si>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</si>
  <si>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</si>
  <si>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</si>
  <si>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</si>
  <si>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</si>
  <si>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</si>
  <si>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</si>
  <si>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</si>
  <si>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</si>
  <si>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</si>
  <si>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</si>
  <si>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</si>
  <si>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</si>
  <si>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</si>
  <si>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</si>
  <si>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</si>
  <si>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</si>
  <si>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</si>
  <si>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</si>
  <si>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</si>
  <si>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</si>
  <si>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</si>
  <si>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</si>
  <si>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</si>
  <si>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</si>
  <si>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</si>
  <si>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</si>
  <si>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</si>
  <si>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</si>
  <si>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</si>
  <si>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</si>
  <si>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</si>
  <si>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</si>
  <si>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</si>
  <si>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</si>
  <si>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</si>
  <si>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</si>
  <si>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</si>
  <si>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</si>
  <si>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</si>
  <si>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</si>
  <si>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</si>
  <si>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</si>
  <si>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</si>
  <si>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</si>
  <si>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</si>
  <si>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</si>
  <si>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</si>
  <si>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</si>
  <si>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</si>
  <si>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</si>
  <si>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</si>
  <si>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</si>
  <si>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</si>
  <si>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</si>
  <si>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</si>
  <si>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</si>
  <si>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</si>
  <si>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</si>
  <si>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</si>
  <si>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</si>
  <si>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</si>
  <si>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</si>
  <si>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</si>
  <si>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</si>
  <si>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</si>
  <si>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</si>
  <si>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</si>
  <si>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</si>
  <si>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</si>
  <si>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</si>
  <si>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</si>
  <si>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</si>
  <si>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</si>
  <si>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</si>
  <si>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</si>
  <si>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</si>
  <si>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</si>
  <si>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</si>
  <si>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</si>
  <si>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</si>
  <si>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</si>
  <si>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</si>
  <si>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</si>
  <si>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</si>
  <si>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</si>
  <si>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</si>
  <si>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</si>
  <si>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</si>
  <si>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</si>
  <si>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</si>
  <si>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</si>
  <si>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</si>
  <si>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</si>
  <si>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</si>
  <si>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</si>
  <si>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</si>
  <si>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</si>
  <si>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</si>
  <si>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</si>
  <si>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</si>
  <si>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</si>
  <si>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</si>
  <si>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</si>
  <si>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</si>
  <si>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</si>
  <si>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</si>
  <si>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</si>
  <si>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</si>
  <si>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</si>
  <si>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</si>
  <si>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</si>
  <si>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</si>
  <si>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</si>
  <si>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</si>
  <si>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</si>
  <si>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</si>
  <si>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</si>
  <si>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</si>
  <si>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</si>
  <si>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</si>
  <si>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</si>
  <si>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</si>
  <si>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</si>
  <si>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</si>
  <si>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</si>
  <si>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</si>
  <si>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</si>
  <si>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</si>
  <si>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</si>
  <si>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</si>
  <si>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</si>
  <si>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</si>
  <si>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</si>
  <si>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</si>
  <si>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</si>
  <si>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</si>
  <si>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</si>
  <si>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</si>
  <si>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</si>
  <si>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</si>
  <si>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</si>
  <si>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</si>
  <si>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</si>
  <si>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</si>
  <si>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</si>
  <si>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</si>
  <si>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</si>
  <si>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</si>
  <si>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</si>
  <si>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</si>
  <si>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</si>
  <si>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</si>
  <si>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</si>
  <si>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</si>
  <si>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</si>
  <si>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</si>
  <si>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</si>
  <si>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</si>
  <si>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</si>
  <si>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</si>
  <si>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</si>
  <si>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</si>
  <si>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</si>
  <si>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</si>
  <si>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</si>
  <si>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</si>
  <si>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</si>
  <si>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</si>
  <si>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</si>
  <si>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</si>
  <si>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</si>
  <si>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</si>
  <si>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</si>
  <si>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</si>
  <si>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</si>
  <si>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</si>
  <si>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</si>
  <si>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</si>
  <si>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</si>
  <si>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</si>
  <si>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</si>
  <si>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</si>
  <si>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</si>
  <si>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</si>
  <si>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</si>
  <si>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</si>
  <si>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</si>
  <si>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</si>
  <si>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</si>
  <si>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</si>
  <si>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</si>
  <si>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</si>
  <si>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</si>
  <si>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</si>
  <si>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</si>
  <si>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</si>
  <si>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</si>
  <si>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</si>
  <si>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</si>
  <si>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</si>
  <si>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</si>
  <si>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</si>
  <si>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</si>
  <si>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</si>
  <si>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</si>
  <si>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</si>
  <si>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</si>
  <si>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</si>
  <si>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</si>
  <si>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</si>
  <si>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</si>
  <si>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</si>
  <si>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</si>
  <si>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</si>
  <si>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</si>
  <si>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</si>
  <si>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</si>
  <si>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</si>
  <si>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</si>
  <si>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</si>
  <si>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</si>
  <si>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</si>
  <si>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</si>
  <si>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</si>
  <si>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</si>
  <si>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</si>
  <si>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</si>
  <si>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</si>
  <si>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</si>
  <si>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</si>
  <si>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</si>
  <si>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</si>
  <si>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</si>
  <si>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</si>
  <si>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</si>
  <si>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</si>
  <si>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</si>
  <si>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</si>
  <si>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</si>
  <si>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</si>
  <si>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</si>
  <si>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</si>
  <si>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</si>
  <si>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</si>
  <si>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</si>
  <si>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</si>
  <si>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</si>
  <si>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</si>
  <si>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</si>
  <si>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</si>
  <si>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</si>
  <si>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</si>
  <si>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</si>
  <si>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</si>
  <si>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</si>
  <si>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</si>
  <si>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</si>
  <si>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</si>
  <si>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</si>
  <si>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</si>
  <si>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</si>
  <si>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</si>
  <si>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</si>
  <si>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</si>
  <si>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</si>
  <si>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</si>
  <si>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</si>
  <si>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</si>
  <si>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</si>
  <si>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</si>
  <si>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</si>
  <si>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</si>
  <si>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</si>
  <si>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</si>
  <si>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</si>
  <si>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</si>
  <si>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</si>
  <si>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</si>
  <si>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</si>
  <si>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</si>
  <si>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</si>
  <si>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</si>
  <si>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</si>
  <si>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</si>
  <si>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</si>
  <si>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</si>
  <si>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</si>
  <si>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</si>
  <si>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</si>
  <si>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</si>
  <si>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</si>
  <si>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</si>
  <si>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</si>
  <si>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</si>
  <si>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</si>
  <si>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</si>
  <si>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</si>
  <si>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</si>
  <si>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</si>
  <si>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</si>
  <si>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</si>
  <si>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</si>
  <si>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</si>
  <si>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</si>
  <si>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</si>
  <si>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</si>
  <si>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</si>
  <si>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</si>
  <si>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</si>
  <si>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</si>
  <si>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</si>
  <si>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</si>
  <si>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</si>
  <si>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</si>
  <si>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</si>
  <si>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</si>
  <si>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</si>
  <si>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</si>
  <si>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</si>
  <si>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</si>
  <si>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</si>
  <si>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</si>
  <si>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</si>
  <si>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</si>
  <si>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</si>
  <si>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</si>
  <si>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</si>
  <si>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</si>
  <si>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</si>
  <si>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</si>
  <si>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</si>
  <si>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</si>
  <si>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</si>
  <si>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</si>
  <si>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</si>
  <si>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</si>
  <si>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</si>
  <si>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</si>
  <si>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</si>
  <si>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</si>
  <si>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</si>
  <si>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</si>
  <si>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</si>
  <si>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</si>
  <si>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</si>
  <si>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</si>
  <si>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</si>
  <si>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</si>
  <si>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</si>
  <si>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</si>
  <si>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</si>
  <si>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</si>
  <si>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</si>
  <si>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</si>
  <si>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</si>
  <si>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</si>
  <si>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</si>
  <si>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</si>
  <si>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</si>
  <si>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</si>
  <si>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</si>
  <si>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</si>
  <si>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</si>
  <si>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</si>
  <si>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</si>
  <si>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</si>
  <si>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</si>
  <si>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</si>
  <si>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</si>
  <si>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</si>
  <si>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</si>
  <si>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</si>
  <si>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</si>
  <si>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</si>
  <si>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</si>
  <si>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</si>
  <si>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</si>
  <si>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</si>
  <si>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</si>
  <si>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</si>
  <si>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</si>
  <si>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</si>
  <si>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</si>
  <si>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</si>
  <si>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</si>
  <si>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</si>
  <si>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</si>
  <si>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</si>
  <si>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</si>
  <si>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</si>
  <si>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</si>
  <si>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</si>
  <si>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</si>
  <si>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</si>
  <si>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</si>
  <si>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</si>
  <si>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</si>
  <si>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</si>
  <si>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</si>
  <si>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</si>
  <si>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</si>
  <si>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</si>
  <si>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</si>
  <si>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</si>
  <si>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</si>
  <si>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</si>
  <si>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</si>
  <si>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</si>
  <si>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</si>
  <si>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</si>
  <si>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</si>
  <si>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</si>
  <si>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</si>
  <si>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</si>
  <si>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</si>
  <si>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</si>
  <si>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</si>
  <si>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</si>
  <si>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</si>
  <si>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</si>
  <si>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</si>
  <si>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</si>
  <si>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</si>
  <si>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</si>
  <si>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</si>
  <si>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</si>
  <si>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</si>
  <si>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</si>
  <si>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</si>
  <si>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</si>
  <si>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</si>
  <si>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</si>
  <si>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</si>
  <si>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</si>
  <si>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</si>
  <si>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</si>
  <si>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</si>
  <si>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</si>
  <si>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</si>
  <si>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</si>
  <si>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</si>
  <si>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</si>
  <si>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</si>
  <si>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</si>
  <si>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</si>
  <si>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</si>
  <si>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</si>
  <si>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</si>
  <si>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</si>
  <si>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</si>
  <si>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</si>
  <si>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</si>
  <si>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</si>
  <si>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</si>
  <si>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</si>
  <si>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</si>
  <si>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</si>
  <si>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</si>
  <si>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</si>
  <si>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</si>
  <si>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</si>
  <si>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</si>
  <si>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</si>
  <si>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</si>
  <si>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</si>
  <si>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</si>
  <si>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</si>
  <si>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</si>
  <si>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</si>
  <si>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</si>
  <si>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</si>
  <si>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</si>
  <si>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</si>
  <si>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</si>
  <si>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</si>
  <si>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</si>
  <si>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</si>
  <si>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</si>
  <si>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</si>
  <si>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</si>
  <si>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</si>
  <si>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</si>
  <si>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</si>
  <si>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</si>
  <si>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</si>
  <si>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</si>
  <si>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</si>
  <si>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</si>
  <si>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</si>
  <si>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</si>
  <si>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</si>
  <si>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</si>
  <si>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</si>
  <si>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</si>
  <si>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</si>
  <si>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</si>
  <si>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</si>
  <si>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</si>
  <si>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</si>
  <si>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</si>
  <si>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</si>
  <si>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</si>
  <si>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</si>
  <si>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</si>
  <si>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</si>
  <si>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</si>
  <si>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</si>
  <si>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</si>
  <si>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</si>
  <si>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</si>
  <si>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</si>
  <si>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</si>
  <si>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</si>
  <si>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</si>
  <si>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</si>
  <si>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</si>
  <si>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</si>
  <si>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</si>
  <si>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</si>
  <si>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</si>
  <si>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</si>
  <si>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</si>
  <si>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</si>
  <si>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</si>
  <si>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</si>
  <si>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</si>
  <si>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</si>
  <si>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</si>
  <si>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</si>
  <si>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</si>
  <si>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</si>
  <si>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</si>
  <si>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</si>
  <si>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</si>
  <si>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</si>
  <si>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</si>
  <si>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</si>
  <si>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</si>
  <si>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</si>
  <si>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</si>
  <si>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</si>
  <si>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</si>
  <si>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</si>
  <si>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</si>
  <si>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</si>
  <si>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</si>
  <si>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</si>
  <si>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</si>
  <si>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</si>
  <si>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</si>
  <si>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</si>
  <si>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</si>
  <si>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</si>
  <si>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</si>
  <si>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</si>
  <si>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</si>
  <si>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</si>
  <si>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</si>
  <si>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</si>
  <si>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</si>
  <si>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</si>
  <si>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</si>
  <si>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</si>
  <si>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</si>
  <si>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</si>
  <si>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</si>
  <si>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</si>
  <si>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</si>
  <si>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</si>
  <si>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</si>
  <si>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</si>
  <si>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</si>
  <si>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</si>
  <si>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</si>
  <si>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</si>
  <si>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</si>
  <si>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</si>
  <si>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</si>
  <si>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</si>
  <si>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</si>
  <si>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</si>
  <si>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</si>
  <si>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</si>
  <si>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</si>
  <si>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</si>
  <si>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</si>
  <si>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</si>
  <si>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</si>
  <si>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</si>
  <si>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</si>
  <si>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</si>
  <si>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</si>
  <si>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</si>
  <si>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</si>
  <si>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</si>
  <si>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</si>
  <si>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</si>
  <si>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</si>
  <si>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</si>
  <si>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</si>
  <si>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</si>
  <si>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</si>
  <si>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</si>
  <si>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</si>
  <si>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</si>
  <si>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</si>
  <si>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</si>
  <si>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</si>
  <si>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</si>
  <si>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</si>
  <si>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</si>
  <si>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</si>
  <si>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</si>
  <si>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</si>
  <si>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</si>
  <si>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</si>
  <si>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</si>
  <si>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</si>
  <si>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</si>
  <si>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</si>
  <si>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</si>
  <si>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</si>
  <si>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</si>
  <si>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</si>
  <si>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</si>
  <si>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</si>
  <si>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</si>
  <si>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</si>
  <si>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</si>
  <si>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</si>
  <si>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</si>
  <si>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</si>
  <si>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</si>
  <si>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</si>
  <si>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</si>
  <si>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</si>
  <si>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</si>
  <si>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</si>
  <si>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</si>
  <si>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</si>
  <si>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</si>
  <si>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</si>
  <si>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</si>
  <si>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</si>
  <si>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</si>
  <si>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</si>
  <si>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</si>
  <si>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</si>
  <si>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</si>
  <si>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</si>
  <si>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</si>
  <si>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</si>
  <si>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</si>
  <si>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</si>
  <si>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</si>
  <si>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</si>
  <si>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</si>
  <si>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</si>
  <si>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</si>
  <si>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</si>
  <si>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</si>
  <si>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</si>
  <si>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</si>
  <si>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</si>
  <si>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</si>
  <si>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</si>
  <si>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</si>
  <si>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</si>
  <si>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</si>
  <si>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</si>
  <si>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</si>
  <si>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</si>
  <si>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</si>
  <si>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</si>
  <si>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</si>
  <si>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</si>
  <si>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</si>
  <si>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</si>
  <si>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</si>
  <si>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</si>
  <si>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</si>
  <si>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</si>
  <si>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</si>
  <si>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</si>
  <si>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</si>
  <si>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</si>
  <si>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</si>
  <si>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</si>
  <si>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</si>
  <si>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</si>
  <si>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</si>
  <si>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</si>
  <si>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</si>
  <si>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</si>
  <si>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</si>
  <si>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</si>
  <si>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</si>
  <si>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</si>
  <si>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</si>
  <si>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</si>
  <si>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</si>
  <si>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</si>
  <si>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</si>
  <si>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</si>
  <si>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</si>
  <si>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</si>
  <si>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</si>
  <si>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</si>
  <si>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</si>
  <si>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</si>
  <si>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</si>
  <si>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</si>
  <si>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</si>
  <si>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</si>
  <si>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</si>
  <si>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</si>
  <si>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</si>
  <si>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</si>
  <si>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</si>
  <si>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</si>
  <si>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</si>
  <si>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</si>
  <si>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</si>
  <si>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</si>
  <si>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</si>
  <si>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</si>
  <si>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</si>
  <si>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</si>
  <si>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</si>
  <si>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</si>
  <si>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</si>
  <si>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</si>
  <si>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</si>
  <si>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</si>
  <si>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</si>
  <si>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</si>
  <si>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</si>
  <si>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</si>
  <si>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</si>
  <si>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</si>
  <si>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</si>
  <si>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</si>
  <si>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</si>
  <si>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</si>
  <si>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</si>
  <si>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</si>
  <si>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</si>
  <si>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</si>
  <si>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</si>
  <si>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</si>
  <si>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</si>
  <si>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</si>
  <si>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</si>
  <si>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</si>
  <si>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</si>
  <si>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</si>
  <si>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</si>
  <si>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</si>
  <si>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</si>
  <si>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</si>
  <si>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</si>
  <si>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</si>
  <si>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</si>
  <si>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</si>
  <si>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</si>
  <si>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</si>
  <si>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</si>
  <si>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</si>
  <si>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</si>
  <si>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</si>
  <si>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</si>
  <si>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</si>
  <si>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</si>
  <si>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</si>
  <si>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</si>
  <si>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</si>
  <si>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</si>
  <si>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</si>
  <si>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</si>
  <si>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</si>
  <si>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</si>
  <si>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</si>
  <si>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</si>
  <si>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</si>
  <si>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</si>
  <si>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</si>
  <si>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</si>
  <si>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</si>
  <si>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</si>
  <si>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</si>
  <si>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</si>
  <si>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</si>
  <si>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</si>
  <si>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</si>
  <si>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</si>
  <si>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</si>
  <si>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</si>
  <si>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</si>
  <si>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</si>
  <si>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</si>
  <si>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</si>
  <si>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</si>
  <si>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</si>
  <si>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</si>
  <si>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</si>
  <si>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</si>
  <si>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</si>
  <si>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</si>
  <si>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</si>
  <si>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</si>
  <si>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</si>
  <si>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</si>
  <si>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</si>
  <si>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</si>
  <si>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</si>
  <si>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</si>
  <si>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</si>
  <si>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</si>
  <si>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</si>
  <si>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</si>
  <si>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</si>
  <si>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</si>
  <si>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</si>
  <si>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</si>
  <si>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</si>
  <si>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</si>
  <si>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</si>
  <si>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</si>
  <si>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</si>
  <si>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</si>
  <si>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</si>
  <si>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</si>
  <si>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</si>
  <si>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</si>
  <si>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</si>
  <si>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</si>
  <si>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</si>
  <si>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</si>
  <si>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</si>
  <si>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</si>
  <si>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</si>
  <si>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</si>
  <si>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</si>
  <si>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</si>
  <si>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</si>
  <si>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</si>
  <si>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</si>
  <si>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</si>
  <si>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</si>
  <si>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</si>
  <si>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</si>
  <si>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</si>
  <si>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</si>
  <si>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</si>
  <si>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</si>
  <si>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</si>
  <si>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</si>
  <si>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</si>
  <si>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</si>
  <si>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</si>
  <si>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</si>
  <si>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</si>
  <si>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</si>
  <si>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</si>
  <si>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</si>
  <si>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</si>
  <si>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</si>
  <si>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</si>
  <si>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</si>
  <si>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</si>
  <si>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</si>
  <si>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</si>
  <si>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</si>
  <si>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</si>
  <si>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</si>
  <si>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</si>
  <si>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</si>
  <si>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</si>
  <si>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</si>
  <si>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</si>
  <si>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</si>
  <si>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</si>
  <si>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</si>
  <si>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</si>
  <si>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</si>
  <si>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</si>
  <si>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</si>
  <si>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</si>
  <si>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</si>
  <si>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</si>
  <si>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</si>
  <si>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</si>
  <si>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</si>
  <si>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</si>
  <si>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</si>
  <si>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</si>
  <si>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</si>
  <si>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</si>
  <si>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</si>
  <si>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</si>
  <si>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</si>
  <si>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</si>
  <si>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</si>
  <si>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</si>
  <si>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</si>
  <si>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</si>
  <si>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</si>
  <si>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</si>
  <si>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</si>
  <si>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</si>
  <si>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</si>
  <si>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</si>
  <si>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</si>
  <si>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</si>
  <si>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</si>
  <si>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</si>
  <si>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</si>
  <si>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</si>
  <si>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</si>
  <si>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</si>
  <si>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</si>
  <si>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</si>
  <si>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</si>
  <si>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</si>
  <si>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</si>
  <si>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</si>
  <si>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</si>
  <si>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</si>
  <si>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</si>
  <si>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</si>
  <si>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</si>
  <si>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</si>
  <si>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</si>
  <si>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</si>
  <si>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</si>
  <si>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</si>
  <si>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</si>
  <si>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</si>
  <si>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</si>
  <si>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</si>
  <si>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</si>
  <si>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</si>
  <si>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</si>
  <si>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</si>
  <si>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</si>
  <si>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</si>
  <si>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</si>
  <si>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</si>
  <si>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</si>
  <si>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</si>
  <si>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</si>
  <si>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</si>
  <si>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</si>
  <si>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</si>
  <si>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</si>
  <si>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</si>
  <si>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</si>
  <si>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</si>
  <si>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</si>
  <si>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</si>
  <si>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</si>
  <si>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</si>
  <si>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</si>
  <si>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</si>
  <si>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</si>
  <si>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</si>
  <si>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</si>
  <si>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</si>
  <si>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</si>
  <si>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</si>
  <si>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</si>
  <si>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</si>
  <si>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</si>
  <si>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</si>
  <si>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</si>
  <si>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</si>
  <si>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</si>
  <si>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</si>
  <si>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</si>
  <si>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</si>
  <si>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</si>
  <si>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</si>
  <si>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</si>
  <si>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</si>
  <si>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</si>
  <si>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</si>
  <si>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</si>
  <si>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</si>
  <si>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</si>
  <si>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</si>
  <si>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</si>
  <si>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</si>
  <si>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</si>
  <si>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</si>
  <si>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</si>
  <si>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</si>
  <si>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</si>
  <si>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</si>
  <si>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</si>
  <si>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</si>
  <si>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</si>
  <si>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</si>
  <si>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</si>
  <si>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</si>
  <si>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</si>
  <si>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</si>
  <si>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</si>
  <si>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</si>
  <si>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</si>
  <si>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</si>
  <si>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</si>
  <si>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</si>
  <si>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</si>
  <si>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</si>
  <si>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</si>
  <si>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</si>
  <si>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</si>
  <si>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</si>
  <si>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</si>
  <si>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</si>
  <si>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</si>
  <si>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</si>
  <si>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</si>
  <si>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</si>
  <si>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</si>
  <si>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</si>
  <si>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</si>
  <si>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</si>
  <si>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</si>
  <si>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</si>
  <si>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</si>
  <si>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</si>
  <si>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</si>
  <si>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</si>
  <si>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</si>
  <si>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</si>
  <si>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</si>
  <si>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</si>
  <si>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</si>
  <si>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</si>
  <si>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</si>
  <si>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</si>
  <si>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</si>
  <si>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</si>
  <si>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</si>
  <si>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</si>
  <si>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</si>
  <si>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</si>
  <si>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</si>
  <si>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</si>
  <si>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</si>
  <si>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</si>
  <si>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</si>
  <si>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</si>
  <si>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</si>
  <si>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</si>
  <si>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</si>
  <si>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</si>
  <si>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</si>
  <si>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</si>
  <si>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</si>
  <si>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</si>
  <si>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</si>
  <si>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</si>
  <si>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</si>
  <si>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</si>
  <si>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</si>
  <si>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</si>
  <si>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</si>
  <si>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</si>
  <si>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</si>
  <si>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</si>
  <si>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</si>
  <si>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</si>
  <si>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</si>
  <si>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</si>
  <si>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</si>
  <si>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</si>
  <si>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</si>
  <si>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</si>
  <si>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</si>
  <si>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</si>
  <si>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</si>
  <si>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</si>
  <si>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</si>
  <si>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</si>
  <si>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</si>
  <si>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</si>
  <si>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</si>
  <si>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</si>
  <si>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</si>
  <si>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</si>
  <si>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</si>
  <si>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</si>
  <si>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</si>
  <si>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</si>
  <si>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</si>
  <si>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</si>
  <si>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</si>
  <si>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</si>
  <si>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</si>
  <si>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</si>
  <si>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</si>
  <si>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</si>
  <si>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</si>
  <si>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</si>
  <si>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</si>
  <si>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</si>
  <si>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</si>
  <si>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</si>
  <si>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</si>
  <si>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</si>
  <si>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</si>
  <si>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</si>
  <si>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</si>
  <si>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</si>
  <si>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</si>
  <si>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</si>
  <si>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</si>
  <si>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</si>
  <si>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</si>
  <si>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</si>
  <si>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</si>
  <si>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</si>
  <si>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</si>
  <si>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</si>
  <si>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</si>
  <si>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</si>
  <si>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</si>
  <si>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</si>
  <si>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</si>
  <si>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</si>
  <si>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</si>
  <si>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</si>
  <si>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</si>
  <si>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</si>
  <si>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</si>
  <si>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</si>
  <si>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</si>
  <si>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</si>
  <si>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</si>
  <si>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</si>
  <si>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</si>
  <si>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</si>
  <si>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</si>
  <si>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</si>
  <si>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</si>
  <si>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</si>
  <si>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</si>
  <si>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</si>
  <si>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</si>
  <si>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</si>
  <si>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</si>
  <si>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</si>
  <si>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</si>
  <si>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</si>
  <si>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</si>
  <si>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</si>
  <si>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</si>
  <si>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</si>
  <si>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</si>
  <si>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</si>
  <si>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</si>
  <si>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</si>
  <si>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</si>
  <si>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</si>
  <si>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</si>
  <si>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</si>
  <si>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</si>
  <si>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</si>
  <si>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</si>
  <si>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</si>
  <si>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</si>
  <si>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</si>
  <si>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</si>
  <si>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</si>
  <si>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</si>
  <si>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</si>
  <si>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</si>
  <si>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</si>
  <si>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</si>
  <si>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</si>
  <si>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</si>
  <si>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</si>
  <si>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</si>
  <si>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</si>
  <si>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</si>
  <si>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</si>
  <si>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</si>
  <si>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</si>
  <si>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</si>
  <si>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</si>
  <si>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</si>
  <si>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</si>
  <si>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</si>
  <si>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</si>
  <si>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</si>
  <si>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</si>
  <si>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</si>
  <si>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</si>
  <si>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</si>
  <si>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</si>
  <si>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</si>
  <si>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</si>
  <si>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</si>
  <si>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</si>
  <si>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</si>
  <si>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</si>
  <si>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</si>
  <si>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</si>
  <si>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</si>
  <si>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</si>
  <si>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</si>
  <si>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</si>
  <si>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</si>
  <si>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</si>
  <si>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</si>
  <si>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</si>
  <si>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</si>
  <si>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</si>
  <si>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</si>
  <si>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</si>
  <si>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</si>
  <si>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</si>
  <si>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</si>
  <si>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</si>
  <si>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</si>
  <si>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</si>
  <si>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</si>
  <si>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</si>
  <si>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</si>
  <si>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</si>
  <si>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</si>
  <si>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</si>
  <si>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</si>
  <si>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</si>
  <si>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</si>
  <si>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</si>
  <si>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</si>
  <si>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</si>
  <si>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</si>
  <si>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</si>
  <si>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</si>
  <si>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</si>
  <si>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</si>
  <si>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</si>
  <si>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</si>
  <si>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</si>
  <si>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</si>
  <si>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</si>
  <si>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</si>
  <si>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</si>
  <si>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</si>
  <si>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</si>
  <si>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</si>
  <si>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</si>
  <si>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</si>
  <si>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</si>
  <si>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</si>
  <si>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</si>
  <si>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</si>
  <si>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</si>
  <si>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</si>
  <si>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</si>
  <si>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</si>
  <si>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</si>
  <si>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</si>
  <si>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</si>
  <si>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</si>
  <si>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</si>
  <si>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</si>
  <si>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</si>
  <si>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</si>
  <si>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</si>
  <si>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</si>
  <si>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</si>
  <si>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</si>
  <si>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</si>
  <si>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</si>
  <si>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</si>
  <si>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</si>
  <si>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</si>
  <si>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</si>
  <si>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</si>
  <si>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</si>
  <si>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</si>
  <si>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</si>
  <si>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</si>
  <si>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</si>
  <si>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</si>
  <si>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</si>
  <si>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</si>
  <si>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</si>
  <si>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</si>
  <si>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</si>
  <si>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</si>
  <si>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</si>
  <si>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</si>
  <si>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</si>
  <si>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</si>
  <si>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</si>
  <si>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</si>
  <si>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</si>
  <si>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</si>
  <si>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</si>
  <si>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</si>
  <si>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</si>
  <si>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</si>
  <si>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</si>
  <si>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</si>
  <si>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</si>
  <si>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</si>
  <si>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</si>
  <si>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</si>
  <si>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</si>
  <si>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</si>
  <si>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</si>
  <si>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</si>
  <si>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</si>
  <si>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</si>
  <si>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</si>
  <si>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</si>
  <si>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</si>
  <si>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</si>
  <si>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</si>
  <si>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</si>
  <si>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</si>
  <si>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</si>
  <si>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</si>
  <si>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</si>
  <si>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</si>
  <si>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</si>
  <si>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</si>
  <si>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</si>
  <si>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</si>
  <si>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</si>
  <si>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</si>
  <si>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</si>
  <si>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</si>
  <si>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</si>
  <si>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</si>
  <si>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</si>
  <si>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</si>
  <si>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</si>
  <si>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</si>
  <si>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</si>
  <si>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</si>
  <si>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</si>
  <si>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</si>
  <si>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</si>
  <si>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</si>
  <si>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</si>
  <si>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</si>
  <si>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</si>
  <si>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</si>
  <si>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</si>
  <si>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</si>
  <si>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</si>
  <si>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</si>
  <si>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</si>
  <si>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</si>
  <si>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</si>
  <si>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</si>
  <si>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</si>
  <si>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</si>
  <si>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</si>
  <si>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</si>
  <si>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</si>
  <si>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</si>
  <si>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</si>
  <si>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</si>
  <si>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</si>
  <si>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</si>
  <si>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</si>
  <si>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</si>
  <si>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</si>
  <si>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</si>
  <si>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</si>
  <si>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</si>
  <si>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</si>
  <si>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</si>
  <si>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</si>
  <si>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</si>
  <si>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</si>
  <si>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</si>
  <si>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</si>
  <si>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</si>
  <si>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</si>
  <si>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</si>
  <si>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</si>
  <si>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</si>
  <si>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</si>
  <si>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</si>
  <si>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</si>
  <si>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</si>
  <si>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</si>
  <si>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</si>
  <si>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</si>
  <si>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</si>
  <si>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</si>
  <si>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</si>
  <si>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</si>
  <si>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</si>
  <si>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</si>
  <si>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</si>
  <si>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</si>
  <si>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</si>
  <si>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</si>
  <si>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</si>
  <si>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</si>
  <si>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</si>
  <si>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</si>
  <si>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</si>
  <si>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</si>
  <si>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</si>
  <si>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</si>
  <si>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</si>
  <si>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</si>
  <si>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</si>
  <si>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</si>
  <si>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</si>
  <si>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</si>
  <si>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</si>
  <si>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</si>
  <si>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</si>
  <si>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</si>
  <si>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</si>
  <si>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</si>
  <si>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</si>
  <si>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</si>
  <si>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</si>
  <si>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</si>
  <si>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</si>
  <si>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</si>
  <si>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</si>
  <si>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</si>
  <si>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</si>
  <si>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</si>
  <si>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</si>
  <si>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</si>
  <si>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</si>
  <si>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</si>
  <si>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</si>
  <si>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</si>
  <si>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</si>
  <si>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</si>
  <si>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</si>
  <si>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</si>
  <si>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</si>
  <si>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</si>
  <si>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</si>
  <si>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</si>
  <si>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</si>
  <si>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</si>
  <si>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</si>
  <si>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</si>
  <si>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</si>
  <si>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</si>
  <si>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</si>
  <si>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</si>
  <si>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</si>
  <si>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</si>
  <si>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</si>
  <si>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</si>
  <si>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</si>
  <si>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</si>
  <si>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</si>
  <si>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</si>
  <si>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</si>
  <si>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</si>
  <si>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</si>
  <si>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</si>
  <si>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</si>
  <si>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</si>
  <si>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</si>
  <si>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</si>
  <si>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</si>
  <si>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</si>
  <si>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</si>
  <si>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</si>
  <si>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</si>
  <si>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</si>
  <si>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</si>
  <si>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</si>
  <si>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</si>
  <si>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</si>
  <si>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</si>
  <si>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</si>
  <si>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</si>
  <si>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</si>
  <si>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</si>
  <si>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</si>
  <si>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</si>
  <si>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</si>
  <si>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</si>
  <si>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</si>
  <si>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</si>
  <si>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</si>
  <si>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</si>
  <si>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</si>
  <si>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</si>
  <si>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</si>
  <si>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</si>
  <si>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</si>
  <si>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</si>
  <si>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</si>
  <si>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</si>
  <si>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</si>
  <si>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</si>
  <si>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</si>
  <si>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</si>
  <si>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</si>
  <si>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</si>
  <si>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</si>
  <si>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</si>
  <si>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</si>
  <si>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</si>
  <si>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</si>
  <si>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</si>
  <si>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</si>
  <si>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</si>
  <si>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</si>
  <si>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</si>
  <si>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</si>
  <si>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</si>
  <si>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</si>
  <si>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</si>
  <si>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</si>
  <si>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</si>
  <si>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</si>
  <si>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</si>
  <si>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</si>
  <si>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</si>
  <si>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</si>
  <si>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</si>
  <si>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</si>
  <si>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</si>
  <si>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</si>
  <si>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</si>
  <si>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</si>
  <si>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</si>
  <si>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</si>
  <si>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</si>
  <si>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</si>
  <si>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</si>
  <si>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</si>
  <si>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</si>
  <si>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</si>
  <si>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</si>
  <si>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</si>
  <si>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</si>
  <si>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</si>
  <si>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</si>
  <si>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</si>
  <si>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</si>
  <si>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</si>
  <si>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</si>
  <si>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</si>
  <si>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</si>
  <si>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</si>
  <si>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</si>
  <si>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</si>
  <si>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</si>
  <si>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</si>
  <si>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</si>
  <si>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</si>
  <si>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</si>
  <si>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</si>
  <si>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</si>
  <si>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</si>
  <si>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</si>
  <si>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</si>
  <si>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</si>
  <si>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</si>
  <si>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</si>
  <si>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</si>
  <si>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</si>
  <si>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</si>
  <si>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</si>
  <si>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</si>
  <si>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</si>
  <si>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</si>
  <si>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</si>
  <si>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</si>
  <si>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</si>
  <si>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</si>
  <si>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</si>
  <si>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</si>
  <si>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</si>
  <si>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</si>
  <si>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</si>
  <si>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</si>
  <si>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</si>
  <si>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</si>
  <si>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</si>
  <si>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</si>
  <si>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</si>
  <si>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</si>
  <si>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</si>
  <si>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</si>
  <si>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</si>
  <si>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</si>
  <si>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</si>
  <si>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</si>
  <si>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</si>
  <si>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</si>
  <si>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</si>
  <si>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</si>
  <si>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</si>
  <si>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</si>
  <si>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</si>
  <si>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</si>
  <si>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</si>
  <si>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</si>
  <si>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</si>
  <si>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</si>
  <si>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</si>
  <si>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</si>
  <si>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</si>
  <si>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</si>
  <si>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</si>
  <si>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</si>
  <si>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</si>
  <si>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</si>
  <si>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</si>
  <si>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</si>
  <si>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</si>
  <si>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</si>
  <si>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</si>
  <si>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</si>
  <si>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</si>
  <si>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</si>
  <si>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</si>
  <si>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</si>
  <si>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</si>
  <si>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</si>
  <si>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</si>
  <si>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</si>
  <si>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</si>
  <si>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</si>
  <si>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</si>
  <si>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</si>
  <si>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</si>
  <si>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</si>
  <si>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</si>
  <si>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</si>
  <si>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</si>
  <si>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</si>
  <si>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</si>
  <si>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</si>
  <si>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</si>
  <si>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</si>
  <si>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</si>
  <si>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</si>
  <si>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</si>
  <si>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</si>
  <si>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</si>
  <si>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</si>
  <si>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</si>
  <si>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</si>
  <si>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</si>
  <si>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</si>
  <si>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</si>
  <si>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</si>
  <si>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</si>
  <si>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</si>
  <si>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</si>
  <si>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</si>
  <si>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</si>
  <si>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</si>
  <si>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</si>
  <si>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</si>
  <si>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</si>
  <si>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</si>
  <si>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</si>
  <si>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</si>
  <si>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</si>
  <si>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</si>
  <si>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</si>
  <si>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</si>
  <si>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</si>
  <si>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</si>
  <si>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</si>
  <si>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</si>
  <si>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</si>
  <si>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</si>
  <si>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</si>
  <si>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</si>
  <si>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</si>
  <si>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</si>
  <si>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</si>
  <si>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</si>
  <si>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</si>
  <si>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</si>
  <si>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</si>
  <si>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</si>
  <si>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</si>
  <si>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</si>
  <si>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</si>
  <si>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</si>
  <si>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</si>
  <si>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</si>
  <si>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</si>
  <si>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</si>
  <si>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</si>
  <si>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</si>
  <si>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</si>
  <si>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</si>
  <si>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</si>
  <si>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</si>
  <si>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</si>
  <si>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</si>
  <si>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</si>
  <si>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</si>
  <si>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</si>
  <si>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</si>
  <si>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</si>
  <si>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</si>
  <si>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</si>
  <si>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</si>
  <si>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</si>
  <si>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</si>
  <si>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</si>
  <si>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</si>
  <si>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</si>
  <si>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</si>
  <si>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</si>
  <si>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</si>
  <si>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</si>
  <si>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</si>
  <si>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</si>
  <si>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</si>
  <si>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</si>
  <si>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</si>
  <si>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</si>
  <si>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</si>
  <si>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</si>
  <si>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</si>
  <si>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</si>
  <si>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</si>
  <si>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</si>
  <si>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</si>
  <si>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</si>
  <si>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</si>
  <si>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</si>
  <si>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</si>
  <si>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</si>
  <si>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</si>
  <si>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</si>
  <si>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</si>
  <si>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</si>
  <si>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</si>
  <si>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</si>
  <si>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</si>
  <si>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</si>
  <si>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</si>
  <si>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</si>
  <si>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</si>
  <si>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</si>
  <si>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</si>
  <si>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</si>
  <si>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</si>
  <si>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</si>
  <si>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</si>
  <si>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</si>
  <si>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</si>
  <si>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</si>
  <si>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</si>
  <si>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</si>
  <si>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</si>
  <si>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</si>
  <si>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</si>
  <si>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</si>
  <si>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</si>
  <si>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</si>
  <si>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</si>
  <si>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</si>
  <si>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</si>
  <si>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</si>
  <si>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</si>
  <si>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</si>
  <si>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</si>
  <si>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</si>
  <si>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</si>
  <si>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</si>
  <si>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</si>
  <si>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</si>
  <si>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</si>
  <si>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</si>
  <si>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</si>
  <si>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</si>
  <si>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</si>
  <si>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</si>
  <si>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</si>
  <si>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</si>
  <si>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</si>
  <si>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</si>
  <si>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</si>
  <si>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</si>
  <si>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</si>
  <si>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</si>
  <si>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</si>
  <si>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</si>
  <si>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</si>
  <si>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</si>
  <si>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</si>
  <si>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</si>
  <si>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</si>
  <si>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</si>
  <si>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</si>
  <si>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</si>
  <si>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</si>
  <si>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</si>
  <si>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</si>
  <si>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</si>
  <si>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</si>
  <si>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</si>
  <si>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</si>
  <si>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</si>
  <si>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</si>
  <si>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</si>
  <si>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</si>
  <si>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</si>
  <si>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</si>
  <si>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</si>
  <si>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</si>
  <si>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</si>
  <si>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</si>
  <si>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</si>
  <si>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</si>
  <si>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</si>
  <si>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</si>
  <si>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</si>
  <si>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</si>
  <si>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</si>
  <si>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</si>
  <si>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</si>
  <si>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</si>
  <si>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</si>
  <si>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</si>
  <si>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</si>
  <si>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</si>
  <si>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</si>
  <si>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</si>
  <si>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</si>
  <si>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</si>
  <si>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</si>
  <si>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</si>
  <si>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</si>
  <si>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</si>
  <si>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</si>
  <si>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</si>
  <si>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</si>
  <si>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</si>
  <si>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</si>
  <si>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</si>
  <si>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</si>
  <si>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</si>
  <si>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</si>
  <si>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</si>
  <si>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</si>
  <si>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</si>
  <si>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</si>
  <si>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</si>
  <si>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</si>
  <si>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</si>
  <si>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</si>
  <si>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</si>
  <si>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</si>
  <si>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</si>
  <si>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</si>
  <si>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</si>
  <si>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</si>
  <si>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</si>
  <si>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</si>
  <si>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</si>
  <si>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</si>
  <si>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</si>
  <si>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</si>
  <si>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</si>
  <si>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</si>
  <si>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</si>
  <si>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</si>
  <si>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</si>
  <si>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</si>
  <si>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</si>
  <si>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</si>
  <si>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</si>
  <si>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</si>
  <si>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</si>
  <si>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</si>
  <si>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</si>
  <si>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</si>
  <si>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</si>
  <si>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</si>
  <si>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</si>
  <si>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</si>
  <si>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</si>
  <si>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</si>
  <si>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</si>
  <si>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</si>
  <si>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</si>
  <si>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</si>
  <si>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</si>
  <si>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</si>
  <si>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</si>
  <si>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</si>
  <si>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</si>
  <si>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</si>
  <si>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</si>
  <si>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</si>
  <si>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</si>
  <si>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</si>
  <si>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</si>
  <si>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</si>
  <si>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</si>
  <si>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</si>
  <si>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</si>
  <si>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</si>
  <si>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</si>
  <si>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</si>
  <si>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</si>
  <si>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</si>
  <si>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</si>
  <si>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</si>
  <si>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</si>
  <si>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</si>
  <si>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</si>
  <si>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</si>
  <si>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</si>
  <si>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</si>
  <si>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</si>
  <si>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</si>
  <si>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</si>
  <si>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</si>
  <si>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</si>
  <si>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</si>
  <si>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</si>
  <si>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</si>
  <si>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</si>
  <si>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</si>
  <si>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</si>
  <si>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</si>
  <si>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</si>
  <si>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</si>
  <si>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</si>
  <si>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</si>
  <si>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</si>
  <si>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</si>
  <si>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</si>
  <si>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</si>
  <si>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</si>
  <si>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</si>
  <si>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</si>
  <si>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</si>
  <si>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</si>
  <si>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</si>
  <si>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</si>
  <si>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</si>
  <si>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</si>
  <si>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</si>
  <si>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</si>
  <si>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</si>
  <si>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</si>
  <si>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</si>
  <si>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</si>
  <si>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</si>
  <si>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</si>
  <si>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</si>
  <si>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</si>
  <si>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</si>
  <si>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</si>
  <si>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</si>
  <si>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</si>
  <si>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</si>
  <si>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</si>
  <si>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</si>
  <si>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</si>
  <si>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</si>
  <si>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</si>
  <si>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</si>
  <si>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</si>
  <si>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</si>
  <si>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</si>
  <si>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</si>
  <si>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</si>
  <si>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</si>
  <si>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</si>
  <si>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</si>
  <si>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</si>
  <si>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</si>
  <si>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</si>
  <si>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</si>
  <si>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</si>
  <si>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</si>
  <si>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</si>
  <si>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</si>
  <si>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</si>
  <si>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</si>
  <si>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</si>
  <si>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</si>
  <si>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</si>
  <si>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</si>
  <si>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</si>
  <si>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</si>
  <si>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</si>
  <si>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</si>
  <si>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</si>
  <si>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</si>
  <si>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</si>
  <si>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</si>
  <si>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</si>
  <si>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</si>
  <si>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</si>
  <si>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</si>
  <si>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</si>
  <si>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</si>
  <si>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</si>
  <si>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</si>
  <si>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</si>
  <si>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</si>
  <si>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</si>
  <si>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</si>
  <si>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</si>
  <si>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</si>
  <si>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</si>
  <si>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</si>
  <si>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</si>
  <si>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</si>
  <si>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</si>
  <si>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</si>
  <si>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</si>
  <si>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</si>
  <si>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</si>
  <si>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</si>
  <si>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</si>
  <si>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</si>
  <si>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</si>
  <si>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</si>
  <si>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</si>
  <si>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</si>
  <si>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</si>
  <si>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</si>
  <si>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</si>
  <si>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</si>
  <si>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</si>
  <si>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</si>
  <si>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</si>
  <si>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</si>
  <si>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</si>
  <si>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</si>
  <si>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</si>
  <si>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</si>
  <si>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</si>
  <si>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</si>
  <si>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</si>
  <si>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</si>
  <si>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</si>
  <si>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</si>
  <si>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</si>
  <si>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</si>
  <si>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</si>
  <si>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</si>
  <si>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</si>
  <si>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</si>
  <si>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</si>
  <si>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</si>
  <si>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</si>
  <si>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</si>
  <si>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</si>
  <si>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</si>
  <si>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</si>
  <si>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</si>
  <si>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</si>
  <si>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</si>
  <si>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</si>
  <si>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</si>
  <si>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</si>
  <si>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</si>
  <si>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</si>
  <si>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</si>
  <si>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</si>
  <si>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</si>
  <si>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</si>
  <si>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</si>
  <si>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</si>
  <si>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</si>
  <si>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</si>
  <si>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</si>
  <si>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</si>
  <si>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</si>
  <si>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</si>
  <si>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</si>
  <si>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</si>
  <si>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</si>
  <si>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</si>
  <si>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</si>
  <si>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</si>
  <si>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</si>
  <si>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</si>
  <si>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</si>
  <si>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</si>
  <si>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</si>
  <si>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</si>
  <si>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</si>
  <si>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</si>
  <si>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</si>
  <si>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</si>
  <si>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</si>
  <si>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</si>
  <si>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</si>
  <si>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</si>
  <si>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</si>
  <si>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</si>
  <si>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</si>
  <si>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</si>
  <si>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</si>
  <si>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</si>
  <si>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</si>
  <si>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</si>
  <si>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</si>
  <si>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</si>
  <si>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</si>
  <si>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</si>
  <si>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</si>
  <si>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</si>
  <si>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</si>
  <si>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</si>
  <si>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</si>
  <si>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</si>
  <si>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</si>
  <si>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</si>
  <si>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</si>
  <si>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</si>
  <si>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</si>
  <si>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</si>
  <si>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</si>
  <si>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</si>
  <si>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</si>
  <si>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</si>
  <si>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</si>
  <si>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</si>
  <si>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</si>
  <si>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</si>
  <si>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</si>
  <si>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</si>
  <si>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</si>
  <si>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</si>
  <si>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</si>
  <si>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</si>
  <si>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</si>
  <si>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</si>
  <si>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</si>
  <si>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</si>
  <si>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</si>
  <si>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</si>
  <si>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</si>
  <si>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</si>
  <si>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</si>
  <si>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</si>
  <si>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</si>
  <si>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</si>
  <si>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</si>
  <si>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</si>
  <si>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</si>
  <si>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</si>
  <si>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</si>
  <si>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</si>
  <si>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</si>
  <si>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</si>
  <si>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</si>
  <si>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</si>
  <si>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</si>
  <si>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</si>
  <si>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</si>
  <si>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</si>
  <si>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</si>
  <si>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</si>
  <si>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</si>
  <si>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</si>
  <si>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</si>
  <si>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</si>
  <si>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</si>
  <si>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</si>
  <si>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</si>
  <si>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</si>
  <si>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</si>
  <si>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</si>
  <si>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</si>
  <si>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</si>
  <si>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</si>
  <si>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</si>
  <si>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</si>
  <si>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</si>
  <si>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</si>
  <si>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</si>
  <si>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</si>
  <si>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</si>
  <si>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</si>
  <si>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</si>
  <si>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</si>
  <si>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</si>
  <si>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</si>
  <si>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</si>
  <si>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</si>
  <si>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</si>
  <si>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</si>
  <si>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</si>
  <si>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</si>
  <si>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</si>
  <si>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</si>
  <si>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</si>
  <si>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</si>
  <si>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</si>
  <si>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</si>
  <si>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</si>
  <si>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</si>
  <si>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</si>
  <si>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</si>
  <si>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</si>
  <si>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</si>
  <si>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</si>
  <si>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</si>
  <si>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</si>
  <si>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</si>
  <si>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</si>
  <si>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</si>
  <si>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</si>
  <si>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</si>
  <si>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</si>
  <si>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</si>
  <si>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</si>
  <si>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</si>
  <si>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</si>
  <si>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</si>
  <si>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</si>
  <si>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</si>
  <si>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</si>
  <si>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</si>
  <si>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</si>
  <si>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</si>
  <si>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</si>
  <si>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</si>
  <si>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</si>
  <si>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</si>
  <si>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</si>
  <si>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</si>
  <si>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</si>
  <si>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</si>
  <si>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</si>
  <si>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</si>
  <si>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</si>
  <si>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</si>
  <si>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</si>
  <si>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</si>
  <si>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</si>
  <si>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</si>
  <si>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</si>
  <si>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</si>
  <si>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</si>
  <si>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</si>
  <si>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</si>
  <si>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</si>
  <si>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</si>
  <si>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</si>
  <si>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</si>
  <si>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</si>
  <si>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</si>
  <si>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</si>
  <si>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</si>
  <si>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</si>
  <si>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</si>
  <si>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</si>
  <si>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</si>
  <si>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</si>
  <si>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</si>
  <si>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</si>
  <si>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</si>
  <si>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</si>
  <si>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</si>
  <si>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</si>
  <si>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</si>
  <si>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</si>
  <si>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</si>
  <si>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</si>
  <si>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</si>
  <si>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</si>
  <si>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</si>
  <si>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</si>
  <si>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</si>
  <si>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</si>
  <si>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</si>
  <si>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</si>
  <si>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</si>
  <si>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</si>
  <si>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</si>
  <si>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</si>
  <si>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</si>
  <si>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</si>
  <si>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</si>
  <si>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</si>
  <si>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</si>
  <si>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</si>
  <si>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</si>
  <si>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</si>
  <si>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</si>
  <si>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</si>
  <si>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</si>
  <si>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</si>
  <si>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</si>
  <si>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</si>
  <si>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</si>
  <si>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</si>
  <si>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</si>
  <si>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</si>
  <si>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</si>
  <si>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</si>
  <si>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</si>
  <si>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</si>
  <si>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</si>
  <si>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</si>
  <si>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</si>
  <si>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</si>
  <si>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</si>
  <si>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</si>
  <si>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</si>
  <si>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</si>
  <si>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</si>
  <si>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</si>
  <si>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</si>
  <si>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</si>
  <si>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</si>
  <si>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</si>
  <si>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</si>
  <si>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</si>
  <si>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</si>
  <si>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</si>
  <si>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</si>
  <si>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</si>
  <si>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</si>
  <si>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</si>
  <si>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</si>
  <si>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</si>
  <si>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</si>
  <si>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</si>
  <si>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</si>
  <si>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</si>
  <si>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</si>
  <si>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</si>
  <si>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</si>
  <si>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</si>
  <si>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</si>
  <si>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</si>
  <si>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</si>
  <si>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</si>
  <si>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</si>
  <si>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</si>
  <si>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</si>
  <si>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</si>
  <si>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</si>
  <si>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</si>
  <si>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</si>
  <si>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</si>
  <si>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</si>
  <si>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</si>
  <si>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</si>
  <si>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</si>
  <si>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</si>
  <si>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</si>
  <si>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</si>
  <si>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</si>
  <si>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</si>
  <si>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</si>
  <si>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</si>
  <si>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</si>
  <si>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</si>
  <si>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</si>
  <si>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</si>
  <si>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</si>
  <si>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</si>
  <si>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</si>
  <si>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</si>
  <si>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</si>
  <si>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</si>
  <si>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</si>
  <si>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</si>
  <si>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</si>
  <si>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</si>
  <si>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</si>
  <si>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</si>
  <si>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</si>
  <si>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</si>
  <si>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</si>
  <si>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</si>
  <si>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</si>
  <si>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</si>
  <si>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</si>
  <si>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</si>
  <si>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</si>
  <si>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</si>
  <si>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</si>
  <si>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</si>
  <si>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</si>
  <si>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</si>
  <si>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</si>
  <si>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</si>
  <si>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</si>
  <si>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</si>
  <si>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</si>
  <si>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</si>
  <si>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</si>
  <si>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</si>
  <si>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</si>
  <si>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</si>
  <si>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</si>
  <si>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</si>
  <si>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</si>
  <si>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</si>
  <si>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</si>
  <si>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</si>
  <si>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</si>
  <si>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</si>
  <si>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</si>
  <si>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</si>
  <si>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</si>
  <si>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</si>
  <si>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</si>
  <si>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</si>
  <si>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</si>
  <si>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</si>
  <si>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</si>
  <si>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</si>
  <si>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</si>
  <si>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</si>
  <si>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</si>
  <si>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</si>
  <si>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</si>
  <si>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</si>
  <si>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</si>
  <si>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</si>
  <si>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</si>
  <si>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</si>
  <si>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</si>
  <si>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</si>
  <si>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</si>
  <si>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</si>
  <si>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</si>
  <si>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</si>
  <si>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</si>
  <si>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</si>
  <si>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</si>
  <si>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</si>
  <si>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</si>
  <si>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</si>
  <si>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</si>
  <si>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</si>
  <si>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</si>
  <si>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</si>
  <si>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</si>
  <si>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</si>
  <si>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</si>
  <si>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</si>
  <si>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</si>
  <si>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</si>
  <si>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</si>
  <si>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</si>
  <si>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</si>
  <si>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</si>
  <si>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</si>
  <si>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</si>
  <si>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</si>
  <si>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</si>
  <si>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</si>
  <si>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</si>
  <si>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</si>
  <si>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</si>
  <si>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</si>
  <si>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</si>
  <si>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</si>
  <si>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</si>
  <si>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</si>
  <si>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</si>
  <si>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</si>
  <si>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</si>
  <si>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</si>
  <si>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</si>
  <si>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</si>
  <si>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</si>
  <si>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</si>
  <si>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</si>
  <si>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</si>
  <si>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</si>
  <si>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</si>
  <si>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</si>
  <si>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</si>
  <si>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</si>
  <si>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</si>
  <si>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</si>
  <si>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</si>
  <si>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</si>
  <si>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</si>
  <si>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</si>
  <si>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</si>
  <si>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</si>
  <si>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</si>
  <si>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</si>
  <si>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</si>
  <si>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</si>
  <si>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</si>
  <si>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</si>
  <si>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</si>
  <si>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</si>
  <si>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</si>
  <si>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</si>
  <si>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</si>
  <si>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</si>
  <si>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</si>
  <si>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</si>
  <si>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</si>
  <si>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</si>
  <si>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</si>
  <si>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</si>
  <si>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</si>
  <si>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</si>
  <si>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</si>
  <si>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</si>
  <si>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</si>
  <si>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</si>
  <si>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</si>
  <si>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</si>
  <si>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</si>
  <si>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</si>
  <si>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</si>
  <si>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</si>
  <si>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</si>
  <si>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</si>
  <si>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</si>
  <si>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</si>
  <si>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</si>
  <si>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</si>
  <si>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</si>
  <si>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</si>
  <si>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</si>
  <si>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</si>
  <si>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</si>
  <si>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</si>
  <si>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</si>
  <si>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</si>
  <si>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</si>
  <si>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</si>
  <si>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</si>
  <si>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</si>
  <si>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</si>
  <si>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</si>
  <si>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</si>
  <si>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</si>
  <si>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</si>
  <si>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</si>
  <si>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</si>
  <si>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</si>
  <si>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</si>
  <si>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</si>
  <si>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</si>
  <si>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</si>
  <si>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</si>
  <si>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</si>
  <si>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</si>
  <si>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</si>
  <si>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</si>
  <si>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</si>
  <si>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</si>
  <si>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</si>
  <si>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</si>
  <si>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</si>
  <si>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</si>
  <si>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</si>
  <si>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</si>
  <si>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</si>
  <si>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</si>
  <si>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</si>
  <si>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</si>
  <si>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</si>
  <si>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</si>
  <si>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</si>
  <si>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</si>
  <si>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</si>
  <si>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</si>
  <si>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</si>
  <si>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</si>
  <si>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</si>
  <si>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</si>
  <si>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</si>
  <si>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</si>
  <si>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</si>
  <si>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</si>
  <si>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</si>
  <si>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</si>
  <si>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</si>
  <si>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</si>
  <si>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</si>
  <si>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</si>
  <si>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</si>
  <si>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</si>
  <si>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</si>
  <si>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</si>
  <si>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</si>
  <si>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</si>
  <si>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</si>
  <si>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</si>
  <si>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</si>
  <si>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</si>
  <si>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</si>
  <si>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</si>
  <si>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</si>
  <si>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</si>
  <si>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</si>
  <si>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</si>
  <si>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</si>
  <si>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</si>
  <si>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</si>
  <si>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</si>
  <si>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</si>
  <si>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</si>
  <si>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</si>
  <si>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</si>
  <si>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</si>
  <si>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</si>
  <si>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</si>
  <si>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</si>
  <si>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</si>
  <si>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</si>
  <si>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</si>
  <si>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</si>
  <si>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</si>
  <si>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</si>
  <si>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</si>
  <si>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</si>
  <si>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</si>
  <si>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</si>
  <si>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</si>
  <si>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</si>
  <si>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</si>
  <si>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</si>
  <si>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</si>
  <si>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</si>
  <si>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</si>
  <si>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</si>
  <si>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</si>
  <si>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</si>
  <si>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</si>
  <si>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</si>
  <si>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</si>
  <si>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</si>
  <si>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</si>
  <si>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</si>
  <si>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</si>
  <si>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</si>
  <si>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</si>
  <si>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</si>
  <si>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</si>
  <si>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</si>
  <si>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</si>
  <si>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</si>
  <si>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</si>
  <si>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</si>
  <si>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</si>
  <si>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</si>
  <si>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</si>
  <si>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</si>
  <si>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</si>
  <si>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</si>
  <si>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</si>
  <si>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</si>
  <si>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</si>
  <si>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</si>
  <si>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</si>
  <si>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</si>
  <si>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</si>
  <si>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</si>
  <si>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</si>
  <si>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</si>
  <si>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</si>
  <si>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</si>
  <si>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</si>
  <si>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</si>
  <si>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</si>
  <si>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</si>
  <si>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</si>
  <si>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</si>
  <si>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</si>
  <si>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</si>
  <si>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</si>
  <si>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</si>
  <si>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</si>
  <si>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</si>
  <si>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</si>
  <si>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</si>
  <si>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</si>
  <si>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</si>
  <si>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</si>
  <si>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</si>
  <si>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</si>
  <si>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</si>
  <si>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</si>
  <si>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</si>
  <si>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</si>
  <si>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</si>
  <si>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</si>
  <si>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</si>
  <si>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</si>
  <si>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</si>
  <si>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</si>
  <si>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</si>
  <si>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</si>
  <si>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</si>
  <si>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</si>
  <si>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</si>
  <si>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</si>
  <si>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</si>
  <si>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</si>
  <si>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</si>
  <si>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</si>
  <si>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</si>
  <si>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</si>
  <si>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</si>
  <si>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</si>
  <si>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</si>
  <si>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</si>
  <si>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</si>
  <si>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</si>
  <si>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</si>
  <si>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</si>
  <si>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</si>
  <si>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</si>
  <si>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</si>
  <si>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</si>
  <si>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</si>
  <si>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</si>
  <si>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</si>
  <si>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</si>
  <si>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</si>
  <si>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</si>
  <si>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</si>
  <si>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</si>
  <si>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</si>
  <si>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</si>
  <si>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</si>
  <si>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</si>
  <si>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</si>
  <si>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</si>
  <si>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</si>
  <si>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</si>
  <si>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</si>
  <si>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</si>
  <si>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</si>
  <si>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</si>
  <si>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</si>
  <si>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</si>
  <si>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</si>
  <si>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</si>
  <si>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</si>
  <si>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</si>
  <si>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</si>
  <si>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</si>
  <si>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</si>
  <si>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</si>
  <si>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</si>
  <si>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</si>
  <si>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</si>
  <si>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</si>
  <si>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</si>
  <si>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</si>
  <si>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</si>
  <si>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</si>
  <si>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</si>
  <si>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</si>
  <si>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</si>
  <si>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</si>
  <si>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</si>
  <si>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</si>
  <si>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</si>
  <si>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</si>
  <si>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</si>
  <si>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</si>
  <si>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</si>
  <si>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</si>
  <si>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</si>
  <si>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</si>
  <si>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</si>
  <si>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</si>
  <si>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</si>
  <si>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</si>
  <si>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</si>
  <si>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</si>
  <si>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</si>
  <si>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</si>
  <si>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</si>
  <si>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</si>
  <si>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</si>
  <si>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</si>
  <si>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</si>
  <si>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</si>
  <si>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</si>
  <si>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</si>
  <si>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</si>
  <si>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</si>
  <si>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</si>
  <si>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</si>
  <si>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</si>
  <si>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</si>
  <si>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</si>
  <si>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</si>
  <si>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</si>
  <si>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</si>
  <si>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</si>
  <si>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</si>
  <si>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</si>
  <si>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</si>
  <si>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</si>
  <si>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</si>
  <si>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</si>
  <si>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</si>
  <si>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</si>
  <si>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</si>
  <si>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</si>
  <si>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</si>
  <si>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</si>
  <si>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</si>
  <si>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</si>
  <si>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</si>
  <si>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</si>
  <si>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</si>
  <si>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</si>
  <si>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</si>
  <si>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</si>
  <si>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</si>
  <si>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</si>
  <si>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</si>
  <si>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</si>
  <si>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</si>
  <si>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</si>
  <si>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</si>
  <si>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</si>
  <si>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</si>
  <si>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</si>
  <si>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</si>
  <si>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</si>
  <si>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</si>
  <si>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</si>
  <si>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</si>
  <si>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</si>
  <si>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</si>
  <si>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</si>
  <si>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</si>
  <si>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</si>
  <si>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</si>
  <si>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</si>
  <si>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</si>
  <si>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</si>
  <si>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</si>
  <si>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</si>
  <si>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</si>
  <si>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</si>
  <si>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</si>
  <si>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</si>
  <si>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</si>
  <si>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</si>
  <si>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</si>
  <si>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</si>
  <si>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</si>
  <si>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</si>
  <si>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</si>
  <si>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</si>
  <si>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</si>
  <si>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</si>
  <si>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</si>
  <si>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</si>
  <si>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</si>
  <si>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</si>
  <si>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</si>
  <si>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</si>
  <si>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</si>
  <si>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</si>
  <si>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</si>
  <si>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</si>
  <si>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</si>
  <si>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</si>
  <si>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</si>
  <si>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</si>
  <si>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</si>
  <si>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</si>
  <si>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</si>
  <si>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</si>
  <si>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</si>
  <si>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</si>
  <si>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</si>
  <si>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</si>
  <si>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</si>
  <si>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</si>
  <si>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</si>
  <si>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</si>
  <si>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</si>
  <si>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</si>
  <si>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</si>
  <si>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</si>
  <si>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</si>
  <si>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</si>
  <si>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</si>
  <si>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</si>
  <si>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</si>
  <si>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</si>
  <si>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</si>
  <si>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</si>
  <si>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</si>
  <si>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</si>
  <si>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</si>
  <si>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</si>
  <si>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</si>
  <si>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</si>
  <si>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</si>
  <si>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</si>
  <si>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</si>
  <si>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</si>
  <si>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</si>
  <si>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</si>
  <si>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</si>
  <si>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</si>
  <si>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</si>
  <si>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</si>
  <si>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</si>
  <si>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</si>
  <si>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</si>
  <si>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</si>
  <si>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</si>
  <si>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</si>
  <si>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</si>
  <si>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</si>
  <si>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</si>
  <si>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</si>
  <si>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</si>
  <si>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</si>
  <si>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</si>
  <si>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</si>
  <si>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</si>
  <si>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</si>
  <si>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</si>
  <si>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</si>
  <si>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</si>
  <si>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</si>
  <si>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</si>
  <si>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</si>
  <si>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</si>
  <si>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</si>
  <si>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</si>
  <si>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</si>
  <si>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</si>
  <si>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</si>
  <si>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</si>
  <si>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</si>
  <si>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</si>
  <si>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</si>
  <si>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</si>
  <si>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</si>
  <si>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</si>
  <si>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</si>
  <si>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</si>
  <si>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</si>
  <si>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</si>
  <si>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</si>
  <si>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</si>
  <si>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</si>
  <si>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</si>
  <si>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</si>
  <si>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</si>
  <si>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</si>
  <si>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</si>
  <si>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</si>
  <si>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</si>
  <si>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</si>
  <si>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</si>
  <si>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</si>
  <si>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</si>
  <si>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</si>
  <si>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</si>
  <si>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</si>
  <si>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</si>
  <si>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</si>
  <si>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</si>
  <si>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</si>
  <si>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</si>
  <si>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</si>
  <si>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</si>
  <si>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</si>
  <si>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</si>
  <si>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</si>
  <si>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</si>
  <si>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</si>
  <si>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</si>
  <si>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</si>
  <si>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</si>
  <si>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</si>
  <si>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</si>
  <si>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</si>
  <si>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</si>
  <si>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</si>
  <si>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</si>
  <si>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</si>
  <si>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</si>
  <si>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</si>
  <si>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</si>
  <si>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</si>
  <si>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</si>
  <si>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</si>
  <si>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</si>
  <si>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</si>
  <si>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</si>
  <si>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</si>
  <si>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</si>
  <si>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</si>
  <si>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</si>
  <si>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</si>
  <si>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</si>
  <si>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</si>
  <si>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</si>
  <si>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</si>
  <si>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</si>
  <si>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</si>
  <si>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</si>
  <si>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</si>
  <si>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</si>
  <si>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</si>
  <si>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</si>
  <si>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</si>
  <si>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</si>
  <si>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</si>
  <si>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</si>
  <si>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</si>
  <si>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</si>
  <si>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</si>
  <si>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</si>
  <si>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</si>
  <si>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</si>
  <si>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</si>
  <si>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</si>
  <si>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</si>
  <si>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</si>
  <si>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</si>
  <si>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</si>
  <si>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</si>
  <si>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</si>
  <si>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</si>
  <si>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</si>
  <si>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</si>
  <si>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</si>
  <si>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</si>
  <si>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</si>
  <si>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</si>
  <si>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</si>
  <si>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</si>
  <si>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</si>
  <si>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</si>
  <si>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</si>
  <si>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</si>
  <si>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</si>
  <si>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</si>
  <si>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</si>
  <si>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</si>
  <si>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</si>
  <si>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</si>
  <si>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</si>
  <si>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</si>
  <si>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</si>
  <si>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</si>
  <si>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</si>
  <si>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</si>
  <si>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</si>
  <si>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</si>
  <si>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</si>
  <si>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</si>
  <si>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</si>
  <si>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</si>
  <si>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</si>
  <si>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</si>
  <si>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</si>
  <si>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</si>
  <si>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</si>
  <si>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</si>
  <si>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</si>
  <si>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</si>
  <si>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</si>
  <si>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</si>
  <si>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</si>
  <si>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</si>
  <si>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</si>
  <si>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</si>
  <si>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</si>
  <si>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</si>
  <si>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</si>
  <si>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</si>
  <si>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</si>
  <si>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</si>
  <si>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</si>
  <si>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</si>
  <si>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</si>
  <si>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</si>
  <si>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</si>
  <si>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</si>
  <si>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</si>
  <si>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</si>
  <si>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</si>
  <si>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</si>
  <si>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</si>
  <si>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</si>
  <si>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</si>
  <si>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</si>
  <si>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</si>
  <si>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</si>
  <si>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</si>
  <si>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</si>
  <si>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</si>
  <si>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</si>
  <si>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</si>
  <si>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</si>
  <si>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</si>
  <si>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</si>
  <si>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</si>
  <si>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</si>
  <si>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</si>
  <si>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</si>
  <si>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</si>
  <si>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</si>
  <si>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</si>
  <si>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</si>
  <si>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</si>
  <si>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</si>
  <si>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</si>
  <si>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</si>
  <si>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</si>
  <si>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</si>
  <si>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</si>
  <si>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</si>
  <si>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</si>
  <si>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</si>
  <si>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</si>
  <si>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</si>
  <si>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</si>
  <si>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</si>
  <si>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</si>
  <si>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</si>
  <si>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</si>
  <si>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</si>
  <si>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</si>
  <si>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</si>
  <si>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</si>
  <si>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</si>
  <si>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</si>
  <si>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</si>
  <si>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</si>
  <si>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</si>
  <si>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</si>
  <si>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</si>
  <si>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</si>
  <si>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</si>
  <si>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</si>
  <si>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</si>
  <si>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</si>
  <si>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</si>
  <si>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</si>
  <si>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</si>
  <si>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</si>
  <si>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</si>
  <si>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</si>
  <si>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</si>
  <si>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</si>
  <si>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</si>
  <si>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</si>
  <si>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</si>
  <si>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</si>
  <si>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</si>
  <si>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</si>
  <si>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</si>
  <si>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</si>
  <si>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</si>
  <si>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</si>
  <si>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</si>
  <si>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</si>
  <si>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</si>
  <si>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</si>
  <si>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</si>
  <si>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</si>
  <si>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</si>
  <si>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</si>
  <si>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</si>
  <si>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</si>
  <si>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</si>
  <si>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</si>
  <si>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</si>
  <si>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</si>
  <si>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</si>
  <si>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</si>
  <si>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</si>
  <si>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</si>
  <si>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</si>
  <si>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</si>
  <si>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</si>
  <si>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</si>
  <si>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</si>
  <si>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</si>
  <si>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</si>
  <si>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</si>
  <si>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</si>
  <si>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</si>
  <si>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</si>
  <si>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</si>
  <si>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</si>
  <si>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</si>
  <si>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</si>
  <si>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</si>
  <si>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</si>
  <si>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</si>
  <si>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</si>
  <si>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</si>
  <si>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</si>
  <si>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</si>
  <si>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</si>
  <si>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</si>
  <si>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</si>
  <si>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</si>
  <si>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</si>
  <si>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</si>
  <si>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</si>
  <si>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</si>
  <si>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</si>
  <si>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</si>
  <si>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</si>
  <si>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</si>
  <si>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</si>
  <si>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</si>
  <si>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</si>
  <si>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</si>
  <si>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</si>
  <si>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</si>
  <si>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</si>
  <si>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</si>
  <si>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</si>
  <si>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</si>
  <si>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</si>
  <si>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</si>
  <si>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</si>
  <si>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</si>
  <si>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</si>
  <si>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</si>
  <si>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</si>
  <si>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</si>
  <si>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</si>
  <si>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</si>
  <si>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</si>
  <si>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</si>
  <si>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</si>
  <si>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</si>
  <si>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</si>
  <si>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</si>
  <si>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</si>
  <si>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</si>
  <si>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</si>
  <si>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</si>
  <si>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</si>
  <si>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</si>
  <si>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</si>
  <si>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</si>
  <si>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</si>
  <si>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</si>
  <si>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</si>
  <si>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</si>
  <si>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</si>
  <si>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</si>
  <si>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</si>
  <si>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</si>
  <si>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</si>
  <si>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</si>
  <si>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</si>
  <si>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</si>
  <si>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</si>
  <si>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</si>
  <si>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</si>
  <si>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</si>
  <si>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</si>
  <si>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</si>
  <si>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</si>
  <si>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</si>
  <si>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</si>
  <si>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</si>
  <si>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</si>
  <si>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</si>
  <si>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</si>
  <si>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</si>
  <si>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</si>
  <si>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</si>
  <si>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</si>
  <si>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</si>
  <si>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</si>
  <si>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</si>
  <si>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</si>
  <si>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</si>
  <si>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</si>
  <si>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</si>
  <si>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</si>
  <si>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</si>
  <si>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</si>
  <si>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</si>
  <si>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</si>
  <si>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</si>
  <si>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</si>
  <si>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</si>
  <si>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</si>
  <si>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</si>
  <si>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</si>
  <si>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</si>
  <si>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</si>
  <si>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</si>
  <si>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</si>
  <si>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</si>
  <si>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</si>
  <si>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</si>
  <si>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</si>
  <si>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</si>
  <si>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</si>
  <si>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</si>
  <si>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</si>
  <si>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</si>
  <si>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</si>
  <si>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</si>
  <si>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</si>
  <si>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</si>
  <si>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</si>
  <si>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</si>
  <si>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</si>
  <si>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</si>
  <si>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</si>
  <si>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</si>
  <si>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</si>
  <si>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</si>
  <si>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</si>
  <si>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</si>
  <si>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</si>
  <si>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</si>
  <si>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</si>
  <si>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</si>
  <si>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</si>
  <si>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</si>
  <si>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</si>
  <si>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</si>
  <si>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</si>
  <si>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</si>
  <si>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</si>
  <si>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</si>
  <si>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</si>
  <si>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</si>
  <si>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</si>
  <si>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</si>
  <si>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</si>
  <si>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</si>
  <si>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</si>
  <si>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</si>
  <si>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</si>
  <si>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</si>
  <si>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</si>
  <si>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</si>
  <si>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</si>
  <si>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</si>
  <si>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</si>
  <si>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</si>
  <si>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</si>
  <si>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</si>
  <si>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</si>
  <si>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</si>
  <si>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</si>
  <si>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</si>
  <si>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</si>
  <si>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</si>
  <si>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</si>
  <si>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</si>
  <si>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</si>
  <si>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</si>
  <si>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</si>
  <si>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</si>
  <si>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</si>
  <si>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</si>
  <si>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</si>
  <si>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</si>
  <si>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</si>
  <si>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</si>
  <si>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</si>
  <si>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</si>
  <si>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</si>
  <si>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</si>
  <si>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</si>
  <si>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</si>
  <si>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</si>
  <si>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</si>
  <si>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</si>
  <si>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</si>
  <si>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</si>
  <si>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</si>
  <si>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</si>
  <si>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</si>
  <si>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</si>
  <si>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</si>
  <si>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</si>
  <si>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</si>
  <si>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</si>
  <si>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</si>
  <si>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</si>
  <si>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</si>
  <si>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</si>
  <si>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</si>
  <si>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</si>
  <si>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</si>
  <si>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</si>
  <si>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</si>
  <si>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</si>
  <si>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</si>
  <si>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</si>
  <si>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</si>
  <si>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</si>
  <si>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</si>
  <si>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</si>
  <si>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</si>
  <si>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</si>
  <si>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</si>
  <si>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</si>
  <si>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</si>
  <si>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</si>
  <si>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</si>
  <si>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</si>
  <si>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</si>
  <si>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</si>
  <si>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</si>
  <si>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</si>
  <si>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</si>
  <si>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</si>
  <si>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</si>
  <si>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</si>
  <si>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</si>
  <si>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</si>
  <si>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</si>
  <si>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</si>
  <si>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</si>
  <si>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</si>
  <si>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</si>
  <si>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</si>
  <si>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</si>
  <si>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</si>
  <si>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</si>
  <si>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</si>
  <si>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</si>
  <si>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</si>
  <si>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</si>
  <si>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</si>
  <si>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</si>
  <si>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</si>
  <si>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</si>
  <si>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</si>
  <si>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</si>
  <si>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</si>
  <si>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</si>
  <si>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</si>
  <si>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</si>
  <si>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</si>
  <si>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</si>
  <si>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</si>
  <si>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</si>
  <si>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</si>
  <si>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</si>
  <si>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</si>
  <si>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</si>
  <si>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</si>
  <si>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</si>
  <si>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</si>
  <si>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</si>
  <si>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</si>
  <si>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</si>
  <si>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</si>
  <si>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</si>
  <si>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</si>
  <si>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</si>
  <si>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</si>
  <si>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</si>
  <si>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</si>
  <si>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</si>
  <si>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</si>
  <si>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</si>
  <si>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</si>
  <si>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</si>
  <si>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</si>
  <si>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</si>
  <si>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</si>
  <si>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</si>
  <si>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</si>
  <si>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</si>
  <si>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</si>
  <si>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</si>
  <si>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</si>
  <si>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</si>
  <si>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</si>
  <si>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</si>
  <si>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</si>
  <si>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</si>
  <si>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</si>
  <si>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</si>
  <si>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</si>
  <si>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</si>
  <si>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</si>
  <si>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</si>
  <si>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</si>
  <si>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</si>
  <si>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</si>
  <si>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</si>
  <si>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</si>
  <si>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</si>
  <si>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</si>
  <si>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</si>
  <si>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</si>
  <si>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</si>
  <si>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</si>
  <si>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</si>
  <si>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</si>
  <si>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</si>
  <si>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</si>
  <si>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</si>
  <si>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</si>
  <si>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</si>
  <si>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</si>
  <si>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</si>
  <si>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</si>
  <si>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</si>
  <si>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</si>
  <si>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</si>
  <si>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</si>
  <si>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</si>
  <si>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</si>
  <si>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</si>
  <si>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</si>
  <si>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</si>
  <si>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</si>
  <si>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</si>
  <si>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</si>
  <si>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</si>
  <si>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</si>
  <si>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</si>
  <si>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</si>
  <si>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</si>
  <si>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</si>
  <si>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</si>
  <si>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</si>
  <si>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</si>
  <si>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</si>
  <si>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</si>
  <si>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</si>
  <si>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</si>
  <si>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</si>
  <si>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</si>
  <si>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</si>
  <si>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</si>
  <si>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</si>
  <si>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</si>
  <si>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</si>
  <si>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</si>
  <si>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</si>
  <si>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</si>
  <si>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</si>
  <si>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</si>
  <si>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</si>
  <si>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</si>
  <si>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</si>
  <si>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</si>
  <si>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</si>
  <si>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</si>
  <si>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</si>
  <si>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</si>
  <si>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</si>
  <si>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</si>
  <si>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</si>
  <si>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</si>
  <si>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</si>
  <si>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</si>
  <si>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</si>
  <si>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</si>
  <si>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</si>
  <si>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</si>
  <si>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</si>
  <si>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</si>
  <si>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</si>
  <si>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</si>
  <si>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</si>
  <si>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</si>
  <si>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</si>
  <si>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</si>
  <si>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</si>
  <si>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</si>
  <si>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</si>
  <si>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</si>
  <si>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</si>
  <si>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</si>
  <si>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</si>
  <si>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</si>
  <si>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</si>
  <si>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</si>
  <si>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</si>
  <si>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</si>
  <si>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</si>
  <si>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</si>
  <si>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</si>
  <si>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</si>
  <si>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</si>
  <si>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</si>
  <si>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</si>
  <si>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</si>
  <si>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</si>
  <si>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</si>
  <si>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</si>
  <si>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</si>
  <si>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</si>
  <si>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</si>
  <si>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</si>
  <si>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</si>
  <si>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</si>
  <si>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</si>
  <si>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</si>
  <si>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</si>
  <si>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</si>
  <si>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</si>
  <si>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</si>
  <si>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</si>
  <si>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</si>
  <si>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</si>
  <si>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</si>
  <si>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</si>
  <si>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</si>
  <si>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</si>
  <si>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</si>
  <si>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</si>
  <si>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</si>
  <si>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</si>
  <si>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</si>
  <si>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</si>
  <si>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</si>
  <si>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</si>
  <si>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</si>
  <si>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</si>
  <si>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</si>
  <si>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</si>
  <si>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</si>
  <si>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</si>
  <si>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</si>
  <si>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</si>
  <si>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</si>
  <si>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</si>
  <si>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</si>
  <si>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</si>
  <si>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</si>
  <si>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</si>
  <si>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</si>
  <si>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</si>
  <si>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</si>
  <si>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</si>
  <si>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</si>
  <si>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</si>
  <si>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</si>
  <si>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</si>
  <si>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</si>
  <si>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</si>
  <si>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</si>
  <si>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</si>
  <si>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</si>
  <si>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</si>
  <si>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</si>
  <si>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</si>
  <si>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</si>
  <si>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</si>
  <si>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</si>
  <si>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</si>
  <si>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</si>
  <si>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</si>
  <si>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</si>
  <si>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</si>
  <si>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</si>
  <si>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</si>
  <si>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</si>
  <si>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</si>
  <si>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</si>
  <si>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</si>
  <si>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</si>
  <si>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</si>
  <si>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</si>
  <si>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</si>
  <si>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</si>
  <si>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</si>
  <si>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</si>
  <si>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</si>
  <si>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</si>
  <si>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</si>
  <si>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</si>
  <si>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</si>
  <si>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</si>
  <si>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</si>
  <si>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</si>
  <si>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</si>
  <si>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</si>
  <si>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</si>
  <si>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</si>
  <si>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</si>
  <si>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</si>
  <si>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</si>
  <si>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</si>
  <si>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</si>
  <si>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</si>
  <si>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</si>
  <si>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</si>
  <si>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</si>
  <si>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</si>
  <si>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</si>
  <si>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</si>
  <si>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</si>
  <si>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</si>
  <si>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</si>
  <si>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</si>
  <si>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</si>
  <si>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</si>
  <si>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</si>
  <si>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</si>
  <si>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</si>
  <si>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</si>
  <si>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</si>
  <si>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</si>
  <si>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</si>
  <si>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</si>
  <si>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</si>
  <si>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</si>
  <si>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</si>
  <si>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</si>
  <si>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</si>
  <si>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</si>
  <si>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</si>
  <si>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</si>
  <si>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</si>
  <si>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</si>
  <si>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</si>
  <si>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</si>
  <si>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</si>
  <si>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</si>
  <si>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</si>
  <si>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</si>
  <si>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</si>
  <si>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</si>
  <si>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</si>
  <si>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</si>
  <si>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</si>
  <si>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</si>
  <si>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</si>
  <si>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</si>
  <si>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</si>
  <si>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</si>
  <si>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</si>
  <si>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</si>
  <si>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</si>
  <si>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</si>
  <si>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</si>
  <si>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</si>
  <si>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</si>
  <si>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</si>
  <si>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</si>
  <si>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</si>
  <si>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</si>
  <si>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</si>
  <si>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</si>
  <si>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</si>
  <si>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</si>
  <si>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</si>
  <si>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</si>
  <si>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</si>
  <si>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</si>
  <si>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</si>
  <si>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</si>
  <si>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</si>
  <si>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</si>
  <si>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</si>
  <si>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</si>
  <si>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</si>
  <si>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</si>
  <si>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</si>
  <si>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</si>
  <si>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</si>
  <si>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</si>
  <si>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</si>
  <si>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</si>
  <si>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</si>
  <si>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</si>
  <si>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</si>
  <si>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</si>
  <si>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</si>
  <si>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</si>
  <si>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</si>
  <si>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</si>
  <si>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</si>
  <si>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</si>
  <si>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</si>
  <si>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</si>
  <si>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</si>
  <si>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</si>
  <si>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</si>
  <si>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</si>
  <si>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</si>
  <si>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</si>
  <si>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</si>
  <si>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</si>
  <si>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</si>
  <si>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</si>
  <si>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</si>
  <si>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</si>
  <si>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</si>
  <si>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</si>
  <si>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</si>
  <si>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</si>
  <si>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</si>
  <si>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</si>
  <si>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</si>
  <si>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</si>
  <si>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</si>
  <si>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</si>
  <si>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</si>
  <si>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</si>
  <si>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</si>
  <si>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</si>
  <si>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</si>
  <si>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</si>
  <si>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</si>
  <si>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</si>
  <si>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</si>
  <si>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</si>
  <si>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</si>
  <si>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</si>
  <si>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</si>
  <si>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</si>
  <si>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</si>
  <si>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</si>
  <si>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</si>
  <si>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</si>
  <si>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</si>
  <si>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</si>
  <si>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</si>
  <si>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</si>
  <si>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</si>
  <si>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</si>
  <si>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</si>
  <si>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</si>
  <si>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</si>
  <si>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</si>
  <si>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</si>
  <si>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</si>
  <si>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</si>
  <si>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</si>
  <si>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</si>
  <si>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</si>
  <si>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</si>
  <si>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</si>
  <si>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</si>
  <si>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</si>
  <si>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</si>
  <si>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</si>
  <si>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</si>
  <si>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</si>
  <si>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</si>
  <si>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</si>
  <si>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</si>
  <si>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</si>
  <si>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</si>
  <si>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</si>
  <si>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</si>
  <si>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</si>
  <si>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</si>
  <si>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</si>
  <si>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</si>
  <si>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</si>
  <si>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</si>
  <si>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</si>
  <si>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</si>
  <si>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</si>
  <si>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</si>
  <si>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</si>
  <si>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</si>
  <si>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</si>
  <si>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</si>
  <si>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</si>
  <si>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</si>
  <si>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</si>
  <si>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</si>
  <si>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</si>
  <si>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</si>
  <si>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</si>
  <si>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</si>
  <si>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</si>
  <si>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</si>
  <si>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</si>
  <si>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</si>
  <si>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</si>
  <si>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</si>
  <si>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</si>
  <si>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</si>
  <si>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</si>
  <si>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</si>
  <si>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</si>
  <si>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</si>
  <si>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</si>
  <si>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</si>
  <si>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</si>
  <si>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</si>
  <si>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</si>
  <si>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</si>
  <si>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</si>
  <si>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</si>
  <si>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</si>
  <si>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</si>
  <si>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</si>
  <si>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</si>
  <si>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</si>
  <si>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</si>
  <si>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</si>
  <si>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</si>
  <si>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</si>
  <si>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</si>
  <si>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</si>
  <si>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</si>
  <si>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</si>
  <si>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</si>
  <si>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</si>
  <si>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</si>
  <si>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</si>
  <si>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</si>
  <si>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</si>
  <si>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</si>
  <si>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</si>
  <si>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</si>
  <si>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</si>
  <si>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</si>
  <si>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</si>
  <si>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</si>
  <si>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</si>
  <si>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</si>
  <si>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</si>
  <si>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</si>
  <si>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</si>
  <si>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</si>
  <si>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</si>
  <si>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</si>
  <si>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</si>
  <si>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</si>
  <si>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</si>
  <si>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</si>
  <si>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</si>
  <si>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</si>
  <si>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</si>
  <si>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</si>
  <si>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</si>
  <si>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</si>
  <si>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</si>
  <si>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</si>
  <si>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</si>
  <si>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</si>
  <si>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</si>
  <si>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</si>
  <si>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</si>
  <si>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</si>
  <si>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</si>
  <si>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</si>
  <si>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</si>
  <si>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</si>
  <si>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</si>
  <si>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</si>
  <si>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</si>
  <si>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</si>
  <si>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</si>
  <si>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</si>
  <si>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</si>
  <si>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</si>
  <si>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</si>
  <si>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</si>
  <si>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</si>
  <si>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</si>
  <si>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</si>
  <si>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</si>
  <si>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</si>
  <si>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</si>
  <si>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</si>
  <si>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</si>
  <si>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</si>
  <si>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</si>
  <si>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</si>
  <si>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</si>
  <si>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</si>
  <si>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</si>
  <si>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</si>
  <si>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</si>
  <si>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</si>
  <si>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</si>
  <si>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</si>
  <si>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</si>
  <si>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</si>
  <si>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</si>
  <si>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</si>
  <si>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</si>
  <si>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</si>
  <si>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</si>
  <si>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</si>
  <si>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</si>
  <si>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</si>
  <si>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</si>
  <si>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</si>
  <si>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</si>
  <si>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</si>
  <si>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</si>
  <si>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</si>
  <si>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</si>
  <si>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</si>
  <si>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</si>
  <si>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</si>
  <si>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</si>
  <si>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</si>
  <si>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</si>
  <si>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</si>
  <si>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</si>
  <si>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</si>
  <si>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</si>
  <si>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</si>
  <si>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</si>
  <si>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</si>
  <si>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</si>
  <si>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</si>
  <si>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</si>
  <si>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</si>
  <si>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</si>
  <si>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</si>
  <si>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</si>
  <si>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</si>
  <si>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</si>
  <si>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</si>
  <si>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</si>
  <si>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</si>
  <si>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</si>
  <si>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</si>
  <si>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</si>
  <si>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</si>
  <si>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</si>
  <si>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</si>
  <si>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</si>
  <si>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</si>
  <si>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</si>
  <si>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</si>
  <si>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</si>
  <si>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</si>
  <si>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</si>
  <si>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</si>
  <si>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</si>
  <si>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</si>
  <si>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</si>
  <si>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</si>
  <si>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</si>
  <si>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</si>
  <si>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</si>
  <si>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</si>
  <si>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</si>
  <si>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</si>
  <si>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</si>
  <si>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</si>
  <si>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</si>
  <si>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</si>
  <si>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</si>
  <si>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</si>
  <si>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</si>
  <si>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</si>
  <si>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</si>
  <si>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</si>
  <si>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</si>
  <si>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</si>
  <si>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</si>
  <si>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</si>
  <si>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</si>
  <si>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</si>
  <si>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</si>
  <si>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</si>
  <si>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</si>
  <si>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</si>
  <si>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</si>
  <si>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</si>
  <si>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</si>
  <si>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</si>
  <si>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</si>
  <si>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</si>
  <si>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</si>
  <si>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</si>
  <si>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</si>
  <si>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</si>
  <si>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</si>
  <si>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</si>
  <si>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</si>
  <si>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</si>
  <si>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</si>
  <si>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</si>
  <si>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</si>
  <si>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</si>
  <si>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</si>
  <si>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</si>
  <si>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</si>
  <si>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</si>
  <si>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</si>
  <si>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</si>
  <si>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</si>
  <si>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</si>
  <si>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</si>
  <si>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</si>
  <si>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</si>
  <si>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</si>
  <si>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</si>
  <si>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</si>
  <si>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</si>
  <si>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</si>
  <si>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</si>
  <si>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</si>
  <si>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</si>
  <si>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</si>
  <si>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</si>
  <si>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</si>
  <si>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</si>
  <si>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</si>
  <si>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</si>
  <si>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</si>
  <si>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</si>
  <si>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</si>
  <si>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</si>
  <si>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</si>
  <si>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</si>
  <si>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</si>
  <si>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</si>
  <si>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</si>
  <si>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</si>
  <si>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</si>
  <si>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</si>
  <si>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</si>
  <si>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</si>
  <si>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</si>
  <si>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</si>
  <si>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</si>
  <si>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</si>
  <si>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</si>
  <si>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</si>
  <si>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</si>
  <si>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</si>
  <si>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</si>
  <si>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</si>
  <si>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</si>
  <si>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</si>
  <si>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</si>
  <si>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</si>
  <si>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</si>
  <si>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</si>
  <si>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</si>
  <si>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</si>
  <si>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</si>
  <si>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</si>
  <si>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</si>
  <si>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</si>
  <si>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</si>
  <si>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</si>
  <si>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</si>
  <si>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</si>
  <si>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</si>
  <si>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</si>
  <si>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</si>
  <si>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</si>
  <si>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</si>
  <si>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</si>
  <si>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</si>
  <si>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</si>
  <si>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</si>
  <si>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</si>
  <si>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</si>
  <si>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</si>
  <si>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</si>
  <si>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</si>
  <si>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</si>
  <si>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</si>
  <si>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</si>
  <si>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</si>
  <si>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</si>
  <si>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</si>
  <si>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</si>
  <si>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</si>
  <si>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</si>
  <si>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</si>
  <si>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</si>
  <si>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</si>
  <si>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</si>
  <si>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</si>
  <si>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</si>
  <si>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</si>
  <si>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</si>
  <si>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</si>
  <si>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</si>
  <si>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</si>
  <si>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</si>
  <si>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</si>
  <si>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</si>
  <si>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</si>
  <si>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</si>
  <si>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</si>
  <si>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</si>
  <si>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</si>
  <si>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</si>
  <si>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</si>
  <si>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</si>
  <si>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</si>
  <si>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</si>
  <si>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</si>
  <si>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</si>
  <si>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</si>
  <si>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</si>
  <si>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</si>
  <si>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</si>
  <si>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</si>
  <si>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</si>
  <si>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</si>
  <si>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</si>
  <si>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</si>
  <si>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</si>
  <si>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</si>
  <si>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</si>
  <si>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</si>
  <si>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</si>
  <si>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</si>
  <si>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</si>
  <si>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</si>
  <si>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</si>
  <si>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</si>
  <si>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</si>
  <si>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</si>
  <si>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</si>
  <si>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</si>
  <si>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</si>
  <si>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</si>
  <si>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</si>
  <si>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</si>
  <si>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</si>
  <si>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</si>
  <si>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</si>
  <si>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</si>
  <si>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</si>
  <si>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</si>
  <si>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</si>
  <si>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</si>
  <si>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</si>
  <si>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</si>
  <si>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</si>
  <si>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</si>
  <si>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</si>
  <si>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</si>
  <si>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</si>
  <si>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</si>
  <si>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</si>
  <si>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</si>
  <si>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</si>
  <si>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</si>
  <si>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</si>
  <si>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</si>
  <si>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</si>
  <si>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</si>
  <si>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</si>
  <si>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</si>
  <si>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</si>
  <si>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</si>
  <si>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</si>
  <si>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</si>
  <si>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</si>
  <si>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</si>
  <si>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</si>
  <si>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</si>
  <si>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</si>
  <si>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</si>
  <si>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</si>
  <si>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</si>
  <si>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</si>
  <si>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</si>
  <si>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</si>
  <si>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</si>
  <si>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</si>
  <si>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</si>
  <si>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</si>
  <si>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</si>
  <si>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</si>
  <si>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</si>
  <si>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</si>
  <si>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</si>
  <si>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</si>
  <si>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</si>
  <si>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</si>
  <si>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</si>
  <si>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</si>
  <si>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</si>
  <si>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</si>
  <si>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</si>
  <si>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</si>
  <si>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</si>
  <si>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</si>
  <si>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</si>
  <si>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</si>
  <si>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</si>
  <si>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</si>
  <si>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</si>
  <si>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</si>
  <si>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</si>
  <si>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</si>
  <si>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</si>
  <si>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</si>
  <si>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</si>
  <si>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</si>
  <si>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</si>
  <si>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</si>
  <si>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</si>
  <si>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</si>
  <si>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</si>
  <si>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</si>
  <si>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</si>
  <si>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</si>
  <si>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</si>
  <si>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</si>
  <si>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</si>
  <si>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</si>
  <si>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</si>
  <si>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</si>
  <si>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</si>
  <si>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</si>
  <si>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</si>
  <si>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</si>
  <si>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</si>
  <si>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</si>
  <si>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</si>
  <si>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</si>
  <si>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</si>
  <si>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</si>
  <si>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</si>
  <si>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</si>
  <si>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</si>
  <si>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</si>
  <si>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</si>
  <si>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</si>
  <si>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</si>
  <si>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</si>
  <si>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</si>
  <si>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</si>
  <si>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</si>
  <si>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</si>
  <si>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</si>
  <si>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</si>
  <si>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</si>
  <si>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</si>
  <si>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</si>
  <si>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</si>
  <si>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</si>
  <si>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</si>
  <si>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</si>
  <si>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</si>
  <si>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</si>
  <si>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</si>
  <si>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</si>
  <si>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</si>
  <si>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</si>
  <si>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</si>
  <si>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</si>
  <si>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</si>
  <si>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</si>
  <si>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</si>
  <si>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</si>
  <si>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</si>
  <si>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</si>
  <si>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</si>
  <si>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</si>
  <si>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</si>
  <si>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</si>
  <si>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</si>
  <si>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</si>
  <si>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</si>
  <si>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</si>
  <si>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</si>
  <si>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</si>
  <si>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</si>
  <si>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</si>
  <si>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</si>
  <si>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</si>
  <si>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</si>
  <si>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</si>
  <si>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</si>
  <si>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</si>
  <si>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</si>
  <si>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</si>
  <si>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</si>
  <si>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</si>
  <si>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</si>
  <si>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</si>
  <si>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</si>
  <si>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</si>
  <si>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</si>
  <si>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</si>
  <si>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</si>
  <si>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</si>
  <si>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</si>
  <si>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</si>
  <si>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</si>
  <si>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</si>
  <si>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</si>
  <si>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</si>
  <si>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</si>
  <si>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</si>
  <si>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</si>
  <si>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</si>
  <si>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</si>
  <si>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</si>
  <si>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</si>
  <si>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</si>
  <si>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</si>
  <si>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</si>
  <si>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</si>
  <si>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</si>
  <si>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</si>
  <si>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</si>
  <si>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</si>
  <si>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</si>
  <si>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</si>
  <si>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</si>
  <si>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</si>
  <si>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</si>
  <si>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</si>
  <si>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</si>
  <si>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</si>
  <si>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</si>
  <si>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</si>
  <si>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</si>
  <si>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</si>
  <si>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</si>
  <si>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</si>
  <si>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</si>
  <si>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</si>
  <si>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</si>
  <si>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</si>
  <si>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</si>
  <si>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</si>
  <si>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</si>
  <si>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</si>
  <si>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</si>
  <si>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</si>
  <si>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</si>
  <si>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</si>
  <si>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</si>
  <si>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</si>
  <si>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</si>
  <si>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</si>
  <si>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</si>
  <si>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</si>
  <si>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</si>
  <si>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</si>
  <si>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</si>
  <si>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</si>
  <si>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</si>
  <si>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</si>
  <si>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</si>
  <si>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</si>
  <si>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</si>
  <si>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</si>
  <si>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</si>
  <si>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</si>
  <si>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</si>
  <si>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</si>
  <si>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</si>
  <si>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</si>
  <si>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</si>
  <si>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</si>
  <si>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</si>
  <si>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</si>
  <si>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</si>
  <si>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</si>
  <si>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</si>
  <si>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</si>
  <si>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</si>
  <si>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</si>
  <si>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</si>
  <si>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</si>
  <si>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</si>
  <si>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</si>
  <si>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</si>
  <si>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</si>
  <si>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</si>
  <si>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</si>
  <si>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</si>
  <si>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</si>
  <si>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</si>
  <si>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</si>
  <si>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</si>
  <si>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</si>
  <si>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</si>
  <si>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</si>
  <si>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</si>
  <si>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</si>
  <si>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</si>
  <si>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</si>
  <si>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</si>
  <si>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</si>
  <si>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</si>
  <si>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</si>
  <si>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</si>
  <si>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</si>
  <si>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</si>
  <si>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</si>
  <si>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</si>
  <si>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</si>
  <si>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</si>
  <si>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</si>
  <si>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</si>
  <si>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</si>
  <si>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</si>
  <si>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</si>
  <si>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</si>
  <si>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</si>
  <si>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</si>
  <si>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</si>
  <si>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</si>
  <si>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</si>
  <si>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</si>
  <si>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</si>
  <si>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</si>
  <si>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</si>
  <si>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</si>
  <si>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</si>
  <si>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</si>
  <si>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</si>
  <si>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</si>
  <si>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</si>
  <si>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</si>
  <si>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</si>
  <si>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</si>
  <si>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</si>
  <si>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</si>
  <si>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</si>
  <si>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</si>
  <si>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</si>
  <si>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</si>
  <si>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</si>
  <si>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</si>
  <si>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</si>
  <si>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</si>
  <si>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</si>
  <si>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</si>
  <si>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</si>
  <si>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</si>
  <si>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</si>
  <si>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</si>
  <si>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</si>
  <si>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</si>
  <si>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</si>
  <si>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</si>
  <si>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</si>
  <si>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</si>
  <si>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</si>
  <si>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</si>
  <si>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</si>
  <si>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</si>
  <si>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</si>
  <si>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</si>
  <si>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</si>
  <si>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</si>
  <si>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</si>
  <si>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</si>
  <si>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</si>
  <si>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</si>
  <si>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</si>
  <si>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</si>
  <si>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</si>
  <si>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</si>
  <si>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</si>
  <si>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</si>
  <si>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</si>
  <si>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</si>
  <si>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</si>
  <si>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</si>
  <si>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</si>
  <si>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</si>
  <si>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</si>
  <si>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</si>
  <si>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</si>
  <si>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</si>
  <si>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</si>
  <si>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</si>
  <si>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</si>
  <si>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</si>
  <si>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</si>
  <si>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</si>
  <si>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</si>
  <si>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</si>
  <si>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</si>
  <si>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</si>
  <si>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</si>
  <si>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</si>
  <si>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</si>
  <si>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</si>
  <si>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</si>
  <si>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</si>
  <si>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</si>
  <si>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</si>
  <si>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</si>
  <si>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</si>
  <si>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</si>
  <si>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</si>
  <si>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</si>
  <si>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</si>
  <si>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</si>
  <si>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</si>
  <si>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</si>
  <si>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</si>
  <si>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</si>
  <si>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</si>
  <si>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</si>
  <si>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</si>
  <si>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</si>
  <si>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</si>
  <si>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</si>
  <si>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</si>
  <si>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</si>
  <si>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</si>
  <si>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</si>
  <si>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</si>
  <si>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</si>
  <si>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</si>
  <si>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</si>
  <si>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</si>
  <si>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</si>
  <si>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</si>
  <si>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</si>
  <si>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</si>
  <si>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</si>
  <si>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</si>
  <si>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</si>
  <si>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</si>
  <si>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</si>
  <si>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</si>
  <si>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</si>
  <si>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</si>
  <si>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</si>
  <si>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</si>
  <si>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</si>
  <si>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</si>
  <si>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</si>
  <si>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</si>
  <si>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</si>
  <si>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</si>
  <si>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</si>
  <si>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</si>
  <si>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</si>
  <si>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</si>
  <si>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</si>
  <si>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</si>
  <si>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</si>
  <si>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</si>
  <si>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</si>
  <si>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</si>
  <si>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</si>
  <si>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</si>
  <si>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</si>
  <si>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</si>
  <si>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</si>
  <si>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</si>
  <si>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</si>
  <si>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</si>
  <si>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</si>
  <si>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</si>
  <si>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</si>
  <si>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</si>
  <si>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</si>
  <si>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</si>
  <si>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</si>
  <si>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</si>
  <si>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</si>
  <si>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</si>
  <si>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</si>
  <si>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</si>
  <si>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</si>
  <si>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</si>
  <si>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</si>
  <si>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</si>
  <si>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</si>
  <si>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</si>
  <si>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</si>
  <si>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</si>
  <si>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</si>
  <si>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</si>
  <si>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</si>
  <si>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</si>
  <si>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</si>
  <si>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</si>
  <si>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</si>
  <si>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</si>
  <si>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</si>
  <si>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</si>
  <si>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</si>
  <si>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</si>
  <si>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</si>
  <si>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</si>
  <si>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</si>
  <si>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</si>
  <si>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</si>
  <si>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</si>
  <si>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</si>
  <si>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</si>
  <si>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</si>
  <si>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</si>
  <si>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</si>
  <si>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</si>
  <si>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</si>
  <si>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</si>
  <si>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</si>
  <si>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</si>
  <si>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</si>
  <si>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</si>
  <si>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</si>
  <si>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</si>
  <si>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</si>
  <si>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</si>
  <si>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</si>
  <si>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</si>
  <si>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</si>
  <si>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</si>
  <si>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</si>
  <si>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</si>
  <si>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</si>
  <si>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</si>
  <si>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</si>
  <si>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</si>
  <si>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</si>
  <si>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</si>
  <si>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</si>
  <si>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</si>
  <si>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</si>
  <si>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</si>
  <si>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</si>
  <si>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</si>
  <si>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</si>
  <si>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</si>
  <si>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</si>
  <si>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</si>
  <si>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</si>
  <si>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</si>
  <si>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</si>
  <si>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</si>
  <si>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</si>
  <si>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</si>
  <si>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</si>
  <si>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</si>
  <si>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</si>
  <si>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</si>
  <si>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</si>
  <si>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</si>
  <si>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</si>
  <si>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</si>
  <si>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</si>
  <si>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</si>
  <si>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</si>
  <si>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</si>
  <si>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</si>
  <si>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</si>
  <si>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</si>
  <si>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</si>
  <si>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</si>
  <si>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</si>
  <si>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</si>
  <si>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</si>
  <si>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</si>
  <si>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</si>
  <si>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</si>
  <si>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</si>
  <si>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</si>
  <si>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</si>
  <si>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</si>
  <si>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</si>
  <si>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</si>
  <si>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</si>
  <si>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</si>
  <si>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</si>
  <si>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</si>
  <si>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</si>
  <si>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</si>
  <si>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</si>
  <si>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</si>
  <si>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</si>
  <si>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</si>
  <si>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</si>
  <si>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</si>
  <si>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</si>
  <si>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</si>
  <si>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</si>
  <si>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</si>
  <si>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</si>
  <si>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</si>
  <si>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</si>
  <si>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</si>
  <si>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</si>
  <si>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</si>
  <si>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</si>
  <si>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</si>
  <si>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</si>
  <si>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</si>
  <si>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</si>
  <si>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</si>
  <si>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</si>
  <si>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</si>
  <si>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</si>
  <si>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</si>
  <si>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</si>
  <si>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</si>
  <si>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</si>
  <si>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</si>
  <si>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</si>
  <si>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</si>
  <si>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</si>
  <si>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</si>
  <si>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</si>
  <si>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</si>
  <si>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</si>
  <si>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</si>
  <si>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</si>
  <si>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</si>
  <si>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</si>
  <si>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</si>
  <si>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</si>
  <si>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</si>
  <si>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</si>
  <si>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</si>
  <si>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</si>
  <si>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</si>
  <si>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</si>
  <si>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</si>
  <si>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</si>
  <si>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</si>
  <si>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</si>
  <si>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</si>
  <si>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</si>
  <si>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</si>
  <si>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</si>
  <si>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</si>
  <si>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</si>
  <si>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</si>
  <si>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</si>
  <si>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</si>
  <si>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</si>
  <si>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</si>
  <si>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</si>
  <si>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</si>
  <si>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</si>
  <si>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</si>
  <si>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</si>
  <si>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</si>
  <si>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</si>
  <si>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</si>
  <si>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</si>
  <si>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</si>
  <si>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</si>
  <si>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</si>
  <si>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</si>
  <si>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</si>
  <si>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</si>
  <si>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</si>
  <si>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</si>
  <si>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</si>
  <si>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</si>
  <si>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</si>
  <si>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</si>
  <si>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</si>
  <si>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</si>
  <si>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</si>
  <si>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</si>
  <si>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</si>
  <si>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</si>
  <si>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</si>
  <si>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</si>
  <si>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</si>
  <si>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</si>
  <si>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</si>
  <si>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</si>
  <si>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</si>
  <si>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</si>
  <si>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</si>
  <si>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</si>
  <si>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</si>
  <si>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</si>
  <si>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</si>
  <si>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</si>
  <si>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</si>
  <si>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</si>
  <si>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</si>
  <si>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</si>
  <si>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</si>
  <si>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</si>
  <si>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</si>
  <si>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</si>
  <si>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</si>
  <si>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</si>
  <si>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</si>
  <si>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</si>
  <si>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</si>
  <si>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</si>
  <si>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</si>
  <si>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</si>
  <si>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</si>
  <si>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</si>
  <si>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</si>
  <si>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</si>
  <si>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</si>
  <si>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</si>
  <si>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</si>
  <si>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</si>
  <si>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</si>
  <si>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</si>
  <si>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</si>
  <si>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</si>
  <si>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</si>
  <si>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</si>
  <si>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</si>
  <si>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</si>
  <si>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</si>
  <si>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</si>
  <si>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</si>
  <si>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</si>
  <si>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</si>
  <si>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</si>
  <si>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</si>
  <si>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</si>
  <si>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</si>
  <si>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</si>
  <si>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</si>
  <si>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</si>
  <si>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</si>
  <si>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</si>
  <si>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</si>
  <si>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</si>
  <si>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</si>
  <si>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</si>
  <si>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</si>
  <si>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</si>
  <si>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</si>
  <si>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</si>
  <si>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</si>
  <si>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</si>
  <si>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</si>
  <si>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</si>
  <si>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</si>
  <si>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</si>
  <si>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</si>
  <si>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</si>
  <si>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</si>
  <si>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</si>
  <si>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</si>
  <si>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</si>
  <si>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</si>
  <si>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</si>
  <si>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</si>
  <si>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</si>
  <si>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</si>
  <si>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</si>
  <si>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</si>
  <si>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</si>
  <si>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</si>
  <si>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</si>
  <si>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</si>
  <si>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</si>
  <si>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</si>
  <si>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</si>
  <si>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</si>
  <si>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</si>
  <si>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</si>
  <si>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</si>
  <si>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</si>
  <si>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</si>
  <si>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</si>
  <si>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</si>
  <si>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</si>
  <si>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</si>
  <si>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</si>
  <si>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</si>
  <si>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</si>
  <si>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</si>
  <si>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</si>
  <si>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</si>
  <si>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</si>
  <si>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</si>
  <si>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</si>
  <si>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</si>
  <si>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</si>
  <si>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</si>
  <si>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</si>
  <si>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</si>
  <si>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</si>
  <si>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</si>
  <si>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</si>
  <si>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</si>
  <si>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</si>
  <si>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</si>
  <si>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</si>
  <si>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</si>
  <si>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</si>
  <si>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</si>
  <si>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</si>
  <si>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</si>
  <si>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</si>
  <si>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</si>
  <si>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</si>
  <si>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</si>
  <si>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</si>
  <si>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</si>
  <si>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</si>
  <si>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</si>
  <si>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</si>
  <si>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</si>
  <si>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</si>
  <si>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</si>
  <si>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</si>
  <si>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</si>
  <si>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</si>
  <si>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</si>
  <si>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</si>
  <si>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</si>
  <si>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</si>
  <si>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</si>
  <si>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</si>
  <si>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</si>
  <si>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</si>
  <si>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</si>
  <si>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</si>
  <si>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</si>
  <si>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</si>
  <si>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</si>
  <si>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</si>
  <si>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</si>
  <si>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</si>
  <si>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</si>
  <si>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</si>
  <si>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</si>
  <si>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</si>
  <si>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</si>
  <si>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</si>
  <si>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</si>
  <si>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</si>
  <si>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</si>
  <si>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</si>
  <si>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</si>
  <si>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</si>
  <si>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</si>
  <si>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</si>
  <si>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</si>
  <si>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</si>
  <si>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</si>
  <si>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</si>
  <si>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</si>
  <si>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</si>
  <si>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</si>
  <si>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</si>
  <si>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</si>
  <si>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</si>
  <si>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</si>
  <si>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</si>
  <si>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</si>
  <si>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</si>
  <si>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</si>
  <si>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</si>
  <si>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</si>
  <si>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</si>
  <si>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</si>
  <si>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</si>
  <si>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</si>
  <si>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</si>
  <si>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</si>
  <si>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</si>
  <si>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</si>
  <si>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</si>
  <si>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</si>
  <si>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</si>
  <si>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</si>
  <si>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</si>
  <si>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</si>
  <si>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</si>
  <si>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</si>
  <si>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</si>
  <si>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</si>
  <si>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</si>
  <si>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</si>
  <si>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</si>
  <si>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</si>
  <si>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</si>
  <si>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</si>
  <si>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</si>
  <si>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</si>
  <si>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</si>
  <si>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</si>
  <si>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</si>
  <si>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</si>
  <si>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</si>
  <si>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</si>
  <si>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</si>
  <si>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</si>
  <si>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</si>
  <si>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</si>
  <si>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</si>
  <si>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</si>
  <si>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</si>
  <si>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</si>
  <si>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</si>
  <si>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</si>
  <si>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</si>
  <si>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</si>
  <si>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</si>
  <si>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</si>
  <si>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</si>
  <si>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</si>
  <si>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</si>
  <si>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</si>
  <si>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</si>
  <si>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</si>
  <si>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</si>
  <si>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</si>
  <si>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</si>
  <si>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</si>
  <si>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</si>
  <si>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</si>
  <si>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</si>
  <si>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</si>
  <si>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</si>
  <si>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</si>
  <si>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</si>
  <si>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</si>
  <si>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</si>
  <si>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</si>
  <si>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</si>
  <si>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</si>
  <si>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</si>
  <si>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</si>
  <si>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</si>
  <si>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</si>
  <si>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</si>
  <si>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</si>
  <si>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</si>
  <si>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</si>
  <si>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</si>
  <si>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</si>
  <si>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</si>
  <si>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</si>
  <si>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</si>
  <si>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</si>
  <si>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</si>
  <si>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</si>
  <si>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</si>
  <si>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</si>
  <si>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</si>
  <si>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</si>
  <si>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</si>
  <si>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</si>
  <si>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</si>
  <si>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</si>
  <si>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</si>
  <si>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</si>
  <si>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</si>
  <si>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</si>
  <si>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</si>
  <si>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</si>
  <si>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</si>
  <si>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</si>
  <si>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</si>
  <si>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</si>
  <si>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</si>
  <si>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</si>
  <si>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</si>
  <si>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</si>
  <si>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</si>
  <si>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</si>
  <si>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</si>
  <si>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</si>
  <si>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</si>
  <si>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</si>
  <si>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</si>
  <si>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</si>
  <si>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</si>
  <si>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</si>
  <si>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</si>
  <si>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</si>
  <si>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</si>
  <si>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</si>
  <si>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</si>
  <si>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</si>
  <si>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</si>
  <si>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</si>
  <si>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</si>
  <si>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</si>
  <si>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</si>
  <si>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</si>
  <si>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</si>
  <si>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</si>
  <si>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</si>
  <si>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</si>
  <si>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</si>
  <si>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</si>
  <si>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</si>
  <si>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</si>
  <si>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</si>
  <si>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</si>
  <si>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</si>
  <si>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</si>
  <si>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</si>
  <si>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</si>
  <si>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</si>
  <si>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</si>
  <si>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</si>
  <si>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</si>
  <si>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</si>
  <si>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</si>
  <si>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</si>
  <si>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</si>
  <si>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</si>
  <si>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</si>
  <si>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</si>
  <si>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</si>
  <si>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</si>
  <si>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</si>
  <si>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</si>
  <si>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</si>
  <si>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</si>
  <si>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</si>
  <si>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</si>
  <si>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</si>
  <si>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</si>
  <si>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</si>
  <si>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</si>
  <si>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</si>
  <si>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</si>
  <si>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</si>
  <si>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</si>
  <si>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</si>
  <si>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</si>
  <si>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</si>
  <si>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</si>
  <si>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</si>
  <si>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</si>
  <si>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</si>
  <si>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</si>
  <si>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</si>
  <si>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</si>
  <si>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</si>
  <si>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</si>
  <si>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</si>
  <si>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</si>
  <si>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</si>
  <si>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</si>
  <si>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</si>
  <si>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</si>
  <si>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</si>
  <si>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</si>
  <si>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</si>
  <si>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</si>
  <si>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</si>
  <si>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</si>
  <si>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</si>
  <si>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</si>
  <si>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</si>
  <si>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</si>
  <si>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</si>
  <si>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</si>
  <si>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</si>
  <si>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</si>
  <si>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</si>
  <si>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</si>
  <si>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</si>
  <si>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</si>
  <si>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</si>
  <si>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</si>
  <si>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</si>
  <si>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</si>
  <si>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</si>
  <si>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</si>
  <si>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</si>
  <si>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</si>
  <si>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</si>
  <si>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</si>
  <si>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</si>
  <si>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</si>
  <si>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</si>
  <si>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</si>
  <si>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</si>
  <si>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</si>
  <si>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</si>
  <si>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</si>
  <si>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</si>
  <si>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</si>
  <si>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</si>
  <si>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</si>
  <si>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</si>
  <si>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</si>
  <si>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</si>
  <si>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</si>
  <si>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</si>
  <si>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</si>
  <si>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</si>
  <si>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</si>
  <si>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</si>
  <si>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</si>
  <si>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</si>
  <si>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</si>
  <si>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</si>
  <si>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</si>
  <si>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</si>
  <si>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</si>
  <si>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</si>
  <si>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</si>
  <si>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</si>
  <si>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</si>
  <si>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</si>
  <si>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</si>
  <si>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</si>
  <si>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</si>
  <si>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</si>
  <si>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</si>
  <si>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</si>
  <si>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</si>
  <si>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</si>
  <si>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</si>
  <si>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</si>
  <si>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</si>
  <si>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</si>
  <si>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</si>
  <si>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</si>
  <si>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</si>
  <si>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</si>
  <si>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</si>
  <si>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</si>
  <si>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</si>
  <si>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</si>
  <si>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</si>
  <si>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</si>
  <si>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</si>
  <si>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</si>
  <si>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</si>
  <si>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</si>
  <si>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</si>
  <si>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</si>
  <si>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</si>
  <si>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</si>
  <si>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</si>
  <si>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</si>
  <si>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</si>
  <si>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</si>
  <si>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</si>
  <si>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</si>
  <si>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</si>
  <si>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</si>
  <si>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</si>
  <si>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</si>
  <si>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</si>
  <si>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</si>
  <si>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</si>
  <si>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</si>
  <si>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</si>
  <si>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</si>
  <si>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</si>
  <si>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</si>
  <si>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</si>
  <si>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</si>
  <si>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</si>
  <si>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</si>
  <si>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</si>
  <si>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</si>
  <si>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</si>
  <si>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</si>
  <si>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</si>
  <si>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</si>
  <si>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</si>
  <si>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</si>
  <si>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</si>
  <si>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</si>
  <si>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</si>
  <si>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</si>
  <si>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</si>
  <si>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</si>
  <si>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</si>
  <si>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</si>
  <si>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</si>
  <si>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</si>
  <si>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</si>
  <si>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</si>
  <si>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</si>
  <si>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</si>
  <si>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</si>
  <si>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</si>
  <si>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</si>
  <si>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</si>
  <si>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</si>
  <si>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</si>
  <si>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</si>
  <si>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</si>
  <si>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</si>
  <si>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</si>
  <si>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</si>
  <si>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</si>
  <si>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</si>
  <si>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</si>
  <si>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</si>
  <si>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</si>
  <si>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</si>
  <si>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</si>
  <si>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</si>
  <si>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</si>
  <si>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</si>
  <si>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</si>
  <si>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</si>
  <si>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</si>
  <si>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</si>
  <si>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</si>
  <si>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</si>
  <si>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</si>
  <si>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</si>
  <si>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</si>
  <si>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</si>
  <si>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</si>
  <si>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</si>
  <si>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</si>
  <si>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</si>
  <si>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</si>
  <si>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</si>
  <si>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</si>
  <si>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</si>
  <si>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</si>
  <si>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</si>
  <si>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</si>
  <si>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</si>
  <si>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</si>
  <si>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</si>
  <si>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</si>
  <si>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</si>
  <si>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</si>
  <si>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</si>
  <si>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</si>
  <si>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</si>
  <si>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</si>
  <si>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</si>
  <si>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</si>
  <si>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</si>
  <si>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</si>
  <si>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</si>
  <si>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</si>
  <si>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</si>
  <si>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</si>
  <si>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</si>
  <si>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</si>
  <si>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</si>
  <si>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</si>
  <si>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</si>
  <si>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</si>
  <si>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</si>
  <si>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</si>
  <si>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</si>
  <si>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</si>
  <si>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</si>
  <si>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</si>
  <si>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</si>
  <si>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</si>
  <si>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</si>
  <si>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</si>
  <si>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</si>
  <si>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</si>
  <si>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</si>
  <si>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</si>
  <si>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</si>
  <si>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</si>
  <si>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</si>
  <si>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</si>
  <si>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</si>
  <si>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</si>
  <si>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</si>
  <si>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</si>
  <si>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</si>
  <si>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</si>
  <si>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</si>
  <si>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</si>
  <si>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</si>
  <si>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</si>
  <si>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</si>
  <si>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</si>
  <si>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</si>
  <si>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</si>
  <si>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</si>
  <si>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</si>
  <si>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</si>
  <si>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</si>
  <si>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</si>
  <si>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</si>
  <si>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</si>
  <si>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</si>
  <si>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</si>
  <si>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</si>
  <si>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</si>
  <si>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</si>
  <si>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</si>
  <si>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</si>
  <si>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</si>
  <si>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</si>
  <si>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</si>
  <si>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</si>
  <si>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</si>
  <si>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</si>
  <si>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</si>
  <si>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</si>
  <si>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</si>
  <si>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</si>
  <si>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</si>
  <si>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</si>
  <si>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</si>
  <si>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</si>
  <si>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</si>
  <si>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</si>
  <si>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</si>
  <si>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</si>
  <si>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</si>
  <si>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</si>
  <si>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</si>
  <si>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</si>
  <si>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</si>
  <si>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</si>
  <si>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</si>
  <si>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</si>
  <si>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</si>
  <si>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</si>
  <si>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</si>
  <si>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</si>
  <si>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</si>
  <si>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</si>
  <si>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</si>
  <si>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</si>
  <si>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</si>
  <si>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</si>
  <si>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</si>
  <si>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</si>
  <si>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</si>
  <si>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</si>
  <si>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</si>
  <si>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</si>
  <si>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</si>
  <si>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</si>
  <si>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</si>
  <si>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</si>
  <si>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</si>
  <si>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</si>
  <si>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</si>
  <si>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</si>
  <si>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</si>
  <si>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</si>
  <si>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</si>
  <si>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</si>
  <si>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</si>
  <si>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</si>
  <si>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</si>
  <si>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</si>
  <si>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</si>
  <si>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</si>
  <si>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</si>
  <si>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</si>
  <si>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</si>
  <si>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</si>
  <si>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</si>
  <si>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</si>
  <si>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</si>
  <si>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</si>
  <si>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</si>
  <si>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</si>
  <si>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</si>
  <si>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</si>
  <si>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</si>
  <si>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</si>
  <si>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</si>
  <si>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</si>
  <si>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</si>
  <si>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</si>
  <si>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</si>
  <si>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</si>
  <si>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</si>
  <si>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</si>
  <si>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</si>
  <si>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</si>
  <si>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</si>
  <si>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</si>
  <si>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</si>
  <si>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</si>
  <si>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</si>
  <si>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</si>
  <si>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</si>
  <si>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</si>
  <si>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</si>
  <si>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</si>
  <si>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</si>
  <si>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</si>
  <si>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</si>
  <si>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</si>
  <si>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</si>
  <si>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</si>
  <si>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</si>
  <si>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</si>
  <si>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</si>
  <si>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</si>
  <si>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</si>
  <si>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</si>
  <si>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</si>
  <si>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</si>
  <si>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</si>
  <si>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</si>
  <si>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</si>
  <si>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</si>
  <si>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</si>
  <si>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</si>
  <si>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</si>
  <si>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</si>
  <si>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</si>
  <si>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</si>
  <si>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</si>
  <si>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</si>
  <si>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</si>
  <si>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</si>
  <si>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</si>
  <si>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</si>
  <si>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</si>
  <si>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</si>
  <si>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</si>
  <si>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</si>
  <si>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</si>
  <si>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</si>
  <si>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</si>
  <si>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</si>
  <si>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</si>
  <si>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</si>
  <si>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</si>
  <si>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</si>
  <si>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</si>
  <si>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</si>
  <si>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</si>
  <si>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</si>
  <si>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</si>
  <si>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</si>
  <si>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</si>
  <si>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</si>
  <si>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</si>
  <si>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</si>
  <si>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</si>
  <si>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</si>
  <si>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</si>
  <si>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</si>
  <si>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</si>
  <si>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</si>
  <si>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</si>
  <si>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</si>
  <si>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</si>
  <si>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</si>
  <si>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</si>
  <si>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</si>
  <si>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</si>
  <si>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</si>
  <si>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</si>
  <si>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</si>
  <si>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</si>
  <si>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</si>
  <si>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</si>
  <si>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</si>
  <si>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</si>
  <si>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</si>
  <si>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</si>
  <si>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</si>
  <si>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</si>
  <si>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</si>
  <si>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</si>
  <si>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</si>
  <si>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</si>
  <si>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</si>
  <si>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</si>
  <si>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</si>
  <si>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</si>
  <si>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</si>
  <si>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</si>
  <si>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</si>
  <si>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</si>
  <si>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</si>
  <si>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</si>
  <si>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</si>
  <si>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</si>
  <si>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</si>
  <si>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</si>
  <si>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</si>
  <si>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</si>
  <si>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</si>
  <si>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</si>
  <si>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</si>
  <si>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</si>
  <si>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</si>
  <si>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</si>
  <si>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</si>
  <si>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</si>
  <si>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</si>
  <si>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</si>
  <si>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</si>
  <si>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</si>
  <si>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</si>
  <si>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</si>
  <si>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</si>
  <si>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</si>
  <si>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</si>
  <si>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</si>
  <si>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</si>
  <si>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</si>
  <si>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</si>
  <si>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</si>
  <si>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</si>
  <si>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</si>
  <si>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</si>
  <si>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</si>
  <si>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</si>
  <si>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</si>
  <si>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</si>
  <si>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</si>
  <si>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</si>
  <si>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</si>
  <si>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</si>
  <si>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</si>
  <si>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</si>
  <si>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</si>
  <si>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</si>
  <si>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</si>
  <si>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</si>
  <si>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</si>
  <si>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</si>
  <si>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</si>
  <si>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</si>
  <si>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</si>
  <si>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</si>
  <si>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</si>
  <si>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</si>
  <si>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</si>
  <si>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</si>
  <si>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</si>
  <si>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</si>
  <si>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</si>
  <si>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</si>
  <si>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</si>
  <si>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</si>
  <si>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</si>
  <si>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</si>
  <si>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</si>
  <si>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</si>
  <si>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</si>
  <si>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</si>
  <si>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</si>
  <si>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</si>
  <si>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</si>
  <si>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</si>
  <si>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</si>
  <si>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</si>
  <si>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</si>
  <si>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</si>
  <si>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</si>
  <si>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</si>
  <si>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</si>
  <si>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</si>
  <si>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</si>
  <si>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</si>
  <si>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</si>
  <si>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</si>
  <si>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</si>
  <si>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</si>
  <si>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</si>
  <si>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</si>
  <si>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</si>
  <si>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</si>
  <si>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</si>
  <si>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</si>
  <si>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</si>
  <si>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</si>
  <si>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</si>
  <si>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</si>
  <si>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</si>
  <si>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</si>
  <si>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</si>
  <si>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</si>
  <si>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</si>
  <si>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</si>
  <si>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</si>
  <si>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</si>
  <si>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</si>
  <si>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</si>
  <si>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</si>
  <si>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</si>
  <si>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</si>
  <si>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</si>
  <si>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</si>
  <si>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</si>
  <si>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</si>
  <si>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</si>
  <si>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</si>
  <si>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</si>
  <si>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</si>
  <si>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</si>
  <si>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</si>
  <si>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</si>
  <si>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</si>
  <si>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</si>
  <si>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</si>
  <si>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</si>
  <si>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</si>
  <si>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</si>
  <si>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</si>
  <si>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</si>
  <si>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</si>
  <si>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</si>
  <si>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</si>
  <si>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</si>
  <si>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</si>
  <si>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</si>
  <si>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</si>
  <si>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</si>
  <si>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</si>
  <si>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</si>
  <si>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</si>
  <si>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</si>
  <si>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</si>
  <si>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</si>
  <si>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</si>
  <si>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</si>
  <si>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</si>
  <si>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</si>
  <si>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</si>
  <si>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</si>
  <si>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</si>
  <si>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</si>
  <si>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</si>
  <si>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</si>
  <si>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</si>
  <si>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</si>
  <si>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</si>
  <si>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</si>
  <si>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</si>
  <si>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</si>
  <si>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</si>
  <si>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</si>
  <si>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</si>
  <si>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</si>
  <si>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</si>
  <si>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</si>
  <si>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</si>
  <si>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</si>
  <si>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</si>
  <si>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</si>
  <si>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</si>
  <si>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</si>
  <si>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</si>
  <si>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</si>
  <si>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</si>
  <si>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</si>
  <si>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</si>
  <si>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</si>
  <si>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</si>
  <si>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</si>
  <si>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</si>
  <si>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</si>
  <si>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</si>
  <si>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</si>
  <si>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</si>
  <si>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</si>
  <si>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</si>
  <si>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</si>
  <si>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</si>
  <si>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</si>
  <si>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</si>
  <si>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</si>
  <si>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</si>
  <si>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</si>
  <si>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</si>
  <si>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</si>
  <si>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</si>
  <si>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</si>
  <si>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</si>
  <si>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</si>
  <si>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</si>
  <si>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</si>
  <si>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</si>
  <si>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</si>
  <si>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</si>
  <si>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</si>
  <si>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</si>
  <si>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</si>
  <si>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</si>
  <si>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</si>
  <si>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</si>
  <si>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</si>
  <si>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</si>
  <si>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</si>
  <si>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</si>
  <si>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</si>
  <si>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</si>
  <si>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</si>
  <si>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</si>
  <si>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</si>
  <si>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</si>
  <si>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</si>
  <si>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</si>
  <si>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</si>
  <si>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</si>
  <si>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</si>
  <si>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</si>
  <si>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</si>
  <si>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</si>
  <si>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</si>
  <si>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</si>
  <si>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</si>
  <si>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</si>
  <si>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</si>
  <si>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</si>
  <si>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</si>
  <si>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</si>
  <si>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</si>
  <si>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</si>
  <si>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</si>
  <si>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</si>
  <si>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</si>
  <si>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</si>
  <si>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</si>
  <si>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</si>
  <si>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</si>
  <si>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</si>
  <si>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</si>
  <si>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</si>
  <si>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</si>
  <si>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</si>
  <si>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</si>
  <si>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</si>
  <si>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</si>
  <si>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</si>
  <si>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</si>
  <si>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</si>
  <si>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</si>
  <si>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</si>
  <si>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</si>
  <si>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</si>
  <si>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</si>
  <si>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</si>
  <si>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</si>
  <si>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</si>
  <si>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</si>
  <si>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</si>
  <si>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</si>
  <si>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</si>
  <si>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</si>
  <si>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</si>
  <si>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</si>
  <si>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</si>
  <si>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</si>
  <si>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</si>
  <si>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</si>
  <si>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</si>
  <si>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</si>
  <si>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</si>
  <si>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</si>
  <si>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</si>
  <si>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</si>
  <si>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</si>
  <si>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</si>
  <si>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</si>
  <si>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</si>
  <si>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</si>
  <si>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</si>
  <si>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</si>
  <si>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</si>
  <si>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</si>
  <si>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</si>
  <si>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</si>
  <si>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</si>
  <si>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</si>
  <si>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</si>
  <si>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</si>
  <si>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</si>
  <si>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</si>
  <si>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</si>
  <si>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</si>
  <si>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</si>
  <si>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</si>
  <si>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</si>
  <si>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</si>
  <si>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</si>
  <si>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</si>
  <si>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</si>
  <si>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</si>
  <si>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</si>
  <si>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</si>
  <si>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</si>
  <si>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</si>
  <si>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</si>
  <si>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</si>
  <si>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</si>
  <si>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</si>
  <si>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</si>
  <si>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</si>
  <si>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</si>
  <si>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</si>
  <si>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</si>
  <si>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</si>
  <si>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</si>
  <si>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</si>
  <si>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</si>
  <si>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</si>
  <si>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</si>
  <si>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</si>
  <si>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</si>
  <si>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</si>
  <si>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</si>
  <si>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</si>
  <si>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</si>
  <si>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</si>
  <si>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</si>
  <si>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</si>
  <si>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</si>
  <si>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</si>
  <si>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</si>
  <si>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</si>
  <si>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</si>
  <si>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</si>
  <si>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</si>
  <si>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</si>
  <si>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</si>
  <si>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</si>
  <si>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</si>
  <si>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</si>
  <si>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</si>
  <si>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</si>
  <si>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</si>
  <si>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</si>
  <si>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</si>
  <si>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</si>
  <si>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</si>
  <si>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</si>
  <si>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</si>
  <si>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</si>
  <si>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</si>
  <si>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</si>
  <si>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</si>
  <si>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</si>
  <si>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</si>
  <si>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</si>
  <si>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</si>
  <si>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</si>
  <si>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</si>
  <si>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</si>
  <si>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</si>
  <si>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</si>
  <si>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</si>
  <si>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</si>
  <si>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</si>
  <si>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</si>
  <si>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</si>
  <si>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</si>
  <si>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</si>
  <si>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</si>
  <si>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</si>
  <si>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</si>
  <si>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</si>
  <si>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</si>
  <si>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</si>
  <si>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</si>
  <si>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</si>
  <si>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</si>
  <si>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</si>
  <si>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</si>
  <si>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</si>
  <si>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</si>
  <si>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</si>
  <si>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</si>
  <si>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</si>
  <si>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</si>
  <si>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</si>
  <si>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</si>
  <si>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</si>
  <si>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</si>
  <si>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</si>
  <si>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</si>
  <si>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</si>
  <si>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</si>
  <si>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</si>
  <si>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</si>
  <si>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</si>
  <si>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</si>
  <si>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</si>
  <si>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</si>
  <si>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</si>
  <si>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</si>
  <si>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</si>
  <si>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</si>
  <si>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</si>
  <si>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</si>
  <si>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</si>
  <si>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</si>
  <si>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</si>
  <si>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</si>
  <si>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</si>
  <si>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</si>
  <si>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</si>
  <si>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</si>
  <si>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</si>
  <si>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</si>
  <si>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</si>
  <si>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</si>
  <si>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</si>
  <si>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</si>
  <si>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</si>
  <si>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</si>
  <si>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</si>
  <si>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</si>
  <si>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</si>
  <si>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</si>
  <si>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</si>
  <si>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</si>
  <si>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</si>
  <si>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</si>
  <si>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</si>
  <si>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</si>
  <si>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</si>
  <si>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</si>
  <si>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</si>
  <si>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</si>
  <si>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</si>
  <si>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</si>
  <si>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</si>
  <si>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</si>
  <si>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</si>
  <si>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</si>
  <si>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</si>
  <si>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</si>
  <si>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</si>
  <si>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</si>
  <si>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</si>
  <si>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</si>
  <si>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</si>
  <si>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</si>
  <si>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</si>
  <si>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</si>
  <si>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</si>
  <si>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</si>
  <si>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</si>
  <si>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</si>
  <si>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</si>
  <si>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</si>
  <si>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</si>
  <si>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</si>
  <si>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</si>
  <si>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</si>
  <si>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</si>
  <si>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</si>
  <si>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</si>
  <si>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</si>
  <si>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</si>
  <si>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</si>
  <si>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</si>
  <si>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</si>
  <si>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</si>
  <si>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</si>
  <si>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</si>
  <si>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</si>
  <si>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</si>
  <si>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</si>
  <si>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</si>
  <si>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</si>
  <si>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</si>
  <si>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</si>
  <si>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</si>
  <si>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</si>
  <si>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</si>
  <si>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</si>
  <si>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</si>
  <si>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</si>
  <si>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</si>
  <si>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</si>
  <si>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</si>
  <si>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</si>
  <si>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</si>
  <si>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</si>
  <si>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</si>
  <si>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</si>
  <si>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</si>
  <si>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</si>
  <si>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</si>
  <si>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</si>
  <si>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</si>
  <si>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</si>
  <si>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</si>
  <si>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</si>
  <si>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</si>
  <si>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</si>
  <si>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</si>
  <si>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</si>
  <si>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</si>
  <si>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</si>
  <si>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</si>
  <si>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</si>
  <si>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</si>
  <si>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</si>
  <si>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</si>
  <si>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</si>
  <si>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</si>
  <si>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</si>
  <si>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</si>
  <si>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</si>
  <si>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</si>
  <si>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</si>
  <si>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</si>
  <si>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</si>
  <si>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</si>
  <si>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</si>
  <si>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</si>
  <si>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</si>
  <si>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</si>
  <si>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</si>
  <si>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</si>
  <si>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</si>
  <si>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</si>
  <si>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</si>
  <si>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</si>
  <si>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</si>
  <si>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</si>
  <si>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</si>
  <si>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</si>
  <si>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</si>
  <si>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</si>
  <si>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</si>
  <si>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</si>
  <si>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</si>
  <si>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</si>
  <si>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</si>
  <si>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</si>
  <si>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</si>
  <si>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</si>
  <si>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</si>
  <si>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</si>
  <si>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</si>
  <si>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</si>
  <si>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</si>
  <si>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</si>
  <si>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</si>
  <si>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</si>
  <si>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</si>
  <si>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</si>
  <si>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</si>
  <si>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</si>
  <si>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</si>
  <si>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</si>
  <si>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</si>
  <si>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</si>
  <si>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</si>
  <si>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</si>
  <si>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</si>
  <si>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</si>
  <si>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</si>
  <si>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</si>
  <si>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</si>
  <si>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</si>
  <si>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</si>
  <si>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</si>
  <si>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</si>
  <si>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</si>
  <si>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</si>
  <si>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</si>
  <si>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</si>
  <si>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</si>
  <si>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</si>
  <si>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</si>
  <si>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</si>
  <si>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</si>
  <si>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</si>
  <si>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</si>
  <si>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</si>
  <si>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</si>
  <si>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</si>
  <si>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</si>
  <si>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</si>
  <si>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</si>
  <si>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</si>
  <si>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</si>
  <si>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</si>
  <si>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</si>
  <si>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</si>
  <si>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</si>
  <si>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</si>
  <si>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</si>
  <si>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</si>
  <si>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</si>
  <si>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</si>
  <si>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</si>
  <si>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</si>
  <si>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</si>
  <si>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</si>
  <si>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</si>
  <si>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</si>
  <si>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</si>
  <si>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</si>
  <si>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</si>
  <si>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</si>
  <si>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</si>
  <si>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</si>
  <si>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</si>
  <si>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</si>
  <si>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</si>
  <si>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</si>
  <si>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</si>
  <si>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</si>
  <si>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</si>
  <si>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</si>
  <si>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</si>
  <si>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</si>
  <si>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</si>
  <si>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</si>
  <si>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</si>
  <si>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</si>
  <si>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</si>
  <si>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</si>
  <si>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</si>
  <si>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</si>
  <si>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</si>
  <si>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</si>
  <si>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</si>
  <si>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</si>
  <si>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</si>
  <si>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</si>
  <si>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</si>
  <si>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</si>
  <si>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</si>
  <si>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</si>
  <si>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</si>
  <si>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</si>
  <si>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</si>
  <si>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</si>
  <si>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</si>
  <si>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</si>
  <si>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</si>
  <si>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</si>
  <si>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</si>
  <si>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</si>
  <si>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</si>
  <si>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</si>
  <si>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</si>
  <si>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</si>
  <si>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</si>
  <si>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</si>
  <si>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</si>
  <si>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</si>
  <si>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</si>
  <si>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</si>
  <si>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</si>
  <si>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</si>
  <si>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</si>
  <si>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</si>
  <si>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</si>
  <si>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</si>
  <si>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</si>
  <si>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</si>
  <si>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</si>
  <si>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</si>
  <si>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</si>
  <si>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</si>
  <si>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</si>
  <si>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</si>
  <si>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</si>
  <si>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</si>
  <si>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</si>
  <si>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</si>
  <si>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</si>
  <si>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</si>
  <si>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</si>
  <si>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</si>
  <si>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</si>
  <si>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</si>
  <si>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</si>
  <si>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</si>
  <si>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</si>
  <si>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</si>
  <si>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</si>
  <si>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</si>
  <si>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</si>
  <si>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</si>
  <si>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</si>
  <si>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</si>
  <si>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</si>
  <si>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</si>
  <si>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</si>
  <si>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</si>
  <si>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</si>
  <si>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</si>
  <si>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</si>
  <si>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</si>
  <si>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</si>
  <si>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</si>
  <si>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</si>
  <si>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</si>
  <si>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</si>
  <si>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</si>
  <si>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</si>
  <si>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</si>
  <si>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</si>
  <si>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</si>
  <si>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</si>
  <si>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</si>
  <si>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</si>
  <si>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</si>
  <si>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</si>
  <si>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</si>
  <si>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</si>
  <si>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</si>
  <si>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</si>
  <si>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</si>
  <si>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</si>
  <si>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</si>
  <si>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</si>
  <si>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</si>
  <si>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</si>
  <si>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</si>
  <si>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</si>
  <si>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</si>
  <si>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</si>
  <si>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</si>
  <si>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</si>
  <si>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</si>
  <si>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</si>
  <si>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</si>
  <si>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</si>
  <si>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</si>
  <si>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</si>
  <si>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</si>
  <si>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</si>
  <si>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</si>
  <si>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</si>
  <si>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</si>
  <si>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</si>
  <si>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</si>
  <si>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</si>
  <si>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</si>
  <si>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</si>
  <si>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</si>
  <si>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</si>
  <si>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</si>
  <si>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</si>
  <si>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</si>
  <si>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</si>
  <si>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</si>
  <si>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</si>
  <si>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</si>
  <si>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</si>
  <si>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</si>
  <si>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</si>
  <si>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</si>
  <si>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</si>
  <si>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</si>
  <si>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</si>
  <si>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</si>
  <si>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</si>
  <si>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</si>
  <si>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</si>
  <si>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</si>
  <si>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</si>
  <si>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</si>
  <si>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</si>
  <si>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</si>
  <si>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</si>
  <si>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</si>
  <si>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</si>
  <si>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</si>
  <si>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</si>
  <si>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</si>
  <si>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</si>
  <si>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</si>
  <si>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</si>
  <si>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</si>
  <si>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</si>
  <si>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</si>
  <si>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</si>
  <si>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</si>
  <si>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</si>
  <si>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</si>
  <si>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</si>
  <si>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</si>
  <si>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</si>
  <si>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</si>
  <si>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</si>
  <si>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</si>
  <si>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</si>
  <si>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</si>
  <si>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</si>
  <si>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</si>
  <si>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</si>
  <si>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</si>
  <si>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</si>
  <si>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</si>
  <si>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</si>
  <si>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</si>
  <si>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</si>
  <si>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</si>
  <si>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</si>
  <si>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</si>
  <si>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</si>
  <si>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</si>
  <si>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</si>
  <si>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</si>
  <si>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</si>
  <si>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</si>
  <si>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</si>
  <si>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</si>
  <si>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</si>
  <si>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</si>
  <si>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</si>
  <si>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</si>
  <si>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</si>
  <si>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</si>
  <si>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</si>
  <si>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</si>
  <si>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</si>
  <si>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</si>
  <si>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</si>
  <si>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</si>
  <si>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</si>
  <si>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</si>
  <si>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</si>
  <si>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</si>
  <si>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</si>
  <si>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</si>
  <si>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</si>
  <si>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</si>
  <si>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</si>
  <si>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</si>
  <si>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</si>
  <si>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</si>
  <si>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</si>
  <si>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</si>
  <si>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</si>
  <si>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</si>
  <si>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</si>
  <si>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</si>
  <si>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</si>
  <si>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</si>
  <si>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</si>
  <si>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</si>
  <si>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</si>
  <si>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</si>
  <si>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</si>
  <si>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</si>
  <si>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</si>
  <si>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</si>
  <si>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</si>
  <si>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</si>
  <si>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</si>
  <si>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</si>
  <si>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</si>
  <si>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</si>
  <si>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</si>
  <si>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</si>
  <si>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</si>
  <si>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</si>
  <si>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</si>
  <si>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</si>
  <si>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</si>
  <si>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</si>
  <si>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</si>
  <si>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</si>
  <si>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</si>
  <si>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</si>
  <si>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</si>
  <si>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</si>
  <si>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</si>
  <si>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</si>
  <si>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</si>
  <si>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</si>
  <si>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</si>
  <si>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</si>
  <si>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</si>
  <si>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</si>
  <si>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</si>
  <si>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</si>
  <si>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</si>
  <si>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</si>
  <si>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</si>
  <si>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</si>
  <si>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</si>
  <si>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</si>
  <si>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</si>
  <si>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</si>
  <si>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</si>
  <si>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</si>
  <si>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</si>
  <si>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</si>
  <si>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</si>
  <si>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</si>
  <si>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</si>
  <si>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</si>
  <si>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</si>
  <si>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</si>
  <si>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</si>
  <si>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</si>
  <si>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</si>
  <si>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</si>
  <si>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</si>
  <si>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</si>
  <si>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</si>
  <si>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</si>
  <si>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</si>
  <si>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</si>
  <si>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</si>
  <si>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</si>
  <si>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</si>
  <si>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</si>
  <si>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</si>
  <si>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</si>
  <si>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</si>
  <si>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</si>
  <si>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</si>
  <si>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</si>
  <si>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</si>
  <si>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</si>
  <si>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</si>
  <si>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</si>
  <si>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</si>
  <si>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</si>
  <si>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</si>
  <si>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</si>
  <si>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</si>
  <si>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</si>
  <si>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</si>
  <si>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</si>
  <si>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</si>
  <si>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</si>
  <si>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</si>
  <si>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</si>
  <si>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</si>
  <si>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</si>
  <si>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</si>
  <si>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</si>
  <si>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</si>
  <si>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</si>
  <si>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</si>
  <si>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</si>
  <si>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</si>
  <si>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</si>
  <si>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</si>
  <si>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</si>
  <si>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</si>
  <si>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</si>
  <si>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</si>
  <si>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</si>
  <si>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</si>
  <si>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</si>
  <si>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</si>
  <si>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</si>
  <si>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</si>
  <si>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</si>
  <si>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</si>
  <si>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</si>
  <si>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</si>
  <si>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</si>
  <si>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</si>
  <si>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</si>
  <si>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</si>
  <si>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</si>
  <si>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</si>
  <si>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</si>
  <si>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</si>
  <si>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</si>
  <si>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</si>
  <si>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</si>
  <si>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</si>
  <si>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</si>
  <si>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</si>
  <si>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</si>
  <si>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</si>
  <si>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</si>
  <si>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</si>
  <si>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</si>
  <si>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</si>
  <si>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</si>
  <si>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</si>
  <si>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</si>
  <si>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</si>
  <si>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</si>
  <si>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</si>
  <si>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</si>
  <si>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</si>
  <si>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</si>
  <si>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</si>
  <si>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</si>
  <si>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</si>
  <si>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</si>
  <si>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</si>
  <si>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</si>
  <si>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</si>
  <si>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</si>
  <si>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</si>
  <si>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</si>
  <si>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</si>
  <si>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</si>
  <si>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</si>
  <si>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</si>
  <si>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</si>
  <si>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</si>
  <si>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</si>
  <si>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</si>
  <si>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</si>
  <si>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</si>
  <si>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</si>
  <si>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</si>
  <si>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</si>
  <si>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</si>
  <si>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</si>
  <si>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</si>
  <si>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</si>
  <si>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</si>
  <si>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</si>
  <si>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</si>
  <si>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</si>
  <si>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</si>
  <si>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</si>
  <si>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</si>
  <si>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</si>
  <si>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</si>
  <si>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</si>
  <si>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</si>
  <si>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</si>
  <si>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</si>
  <si>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</si>
  <si>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</si>
  <si>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</si>
  <si>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</si>
  <si>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</si>
  <si>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</si>
  <si>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</si>
  <si>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</si>
  <si>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</si>
  <si>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</si>
  <si>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</si>
  <si>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</si>
  <si>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</si>
  <si>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</si>
  <si>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</si>
  <si>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</si>
  <si>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</si>
  <si>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</si>
  <si>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</si>
  <si>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</si>
  <si>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</si>
  <si>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</si>
  <si>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</si>
  <si>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</si>
  <si>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</si>
  <si>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</si>
  <si>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</si>
  <si>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</si>
  <si>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</si>
  <si>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</si>
  <si>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</si>
  <si>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</si>
  <si>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</si>
  <si>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</si>
  <si>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</si>
  <si>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</si>
  <si>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</si>
  <si>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</si>
  <si>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</si>
  <si>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</si>
  <si>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</si>
  <si>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</si>
  <si>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</si>
  <si>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</si>
  <si>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</si>
  <si>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</si>
  <si>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</si>
  <si>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</si>
  <si>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</si>
  <si>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</si>
  <si>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</si>
  <si>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</si>
  <si>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</si>
  <si>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</si>
  <si>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</si>
  <si>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</si>
  <si>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</si>
  <si>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</si>
  <si>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</si>
  <si>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</si>
  <si>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</si>
  <si>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</si>
  <si>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</si>
  <si>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</si>
  <si>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</si>
  <si>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</si>
  <si>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</si>
  <si>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</si>
  <si>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</si>
  <si>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</si>
  <si>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</si>
  <si>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</si>
  <si>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</si>
  <si>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</si>
  <si>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</si>
  <si>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</si>
  <si>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</si>
  <si>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</si>
  <si>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</si>
  <si>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</si>
  <si>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</si>
  <si>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</si>
  <si>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</si>
  <si>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</si>
  <si>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</si>
  <si>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</si>
  <si>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</si>
  <si>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</si>
  <si>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</si>
  <si>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</si>
  <si>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</si>
  <si>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</si>
  <si>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</si>
  <si>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</si>
  <si>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</si>
  <si>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</si>
  <si>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</si>
  <si>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</si>
  <si>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</si>
  <si>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</si>
  <si>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</si>
  <si>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</si>
  <si>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</si>
  <si>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</si>
  <si>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</si>
  <si>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</si>
  <si>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</si>
  <si>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</si>
  <si>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</si>
  <si>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</si>
  <si>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</si>
  <si>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</si>
  <si>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</si>
  <si>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</si>
  <si>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</si>
  <si>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</si>
  <si>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</si>
  <si>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</si>
  <si>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</si>
  <si>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</si>
  <si>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</si>
  <si>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</si>
  <si>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</si>
  <si>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</si>
  <si>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</si>
  <si>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</si>
  <si>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</si>
  <si>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</si>
  <si>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</si>
  <si>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</si>
  <si>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</si>
  <si>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</si>
  <si>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</si>
  <si>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</si>
  <si>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</si>
  <si>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</si>
  <si>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</si>
  <si>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</si>
  <si>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</si>
  <si>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</si>
  <si>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</si>
  <si>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</si>
  <si>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</si>
  <si>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</si>
  <si>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</si>
  <si>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</si>
  <si>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</si>
  <si>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</si>
  <si>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</si>
  <si>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</si>
  <si>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</si>
  <si>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</si>
  <si>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</si>
  <si>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</si>
  <si>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</si>
  <si>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</si>
  <si>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</si>
  <si>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</si>
  <si>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</si>
  <si>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</si>
  <si>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</si>
  <si>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</si>
  <si>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</si>
  <si>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</si>
  <si>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</si>
  <si>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</si>
  <si>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</si>
  <si>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</si>
  <si>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</si>
  <si>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</si>
  <si>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</si>
  <si>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</si>
  <si>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</si>
  <si>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</si>
  <si>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</si>
  <si>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</si>
  <si>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</si>
  <si>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</si>
  <si>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</si>
  <si>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</si>
  <si>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</si>
  <si>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</si>
  <si>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</si>
  <si>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</si>
  <si>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</si>
  <si>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</si>
  <si>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</si>
  <si>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</si>
  <si>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</si>
  <si>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</si>
  <si>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</si>
  <si>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</si>
  <si>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</si>
  <si>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</si>
  <si>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</si>
  <si>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</si>
  <si>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</si>
  <si>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</si>
  <si>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</si>
  <si>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</si>
  <si>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</si>
  <si>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</si>
  <si>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</si>
  <si>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</si>
  <si>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</si>
  <si>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</si>
  <si>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</si>
  <si>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</si>
  <si>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</si>
  <si>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</si>
  <si>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</si>
  <si>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</si>
  <si>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</si>
  <si>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</si>
  <si>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</si>
  <si>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</si>
  <si>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</si>
  <si>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</si>
  <si>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</si>
  <si>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</si>
  <si>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</si>
  <si>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</si>
  <si>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</si>
  <si>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</si>
  <si>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</si>
  <si>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</si>
  <si>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</si>
  <si>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</si>
  <si>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</si>
  <si>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</si>
  <si>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</si>
  <si>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</si>
  <si>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</si>
  <si>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</si>
  <si>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</si>
  <si>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</si>
  <si>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</si>
  <si>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</si>
  <si>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</si>
  <si>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</si>
  <si>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</si>
  <si>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</si>
  <si>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</si>
  <si>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</si>
  <si>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</si>
  <si>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</si>
  <si>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</si>
  <si>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</si>
  <si>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</si>
  <si>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</si>
  <si>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</si>
  <si>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</si>
  <si>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</si>
  <si>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</si>
  <si>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</si>
  <si>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</si>
  <si>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</si>
  <si>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</si>
  <si>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</si>
  <si>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</si>
  <si>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</si>
  <si>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</si>
  <si>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</si>
  <si>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</si>
  <si>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</si>
  <si>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</si>
  <si>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</si>
  <si>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</si>
  <si>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</si>
  <si>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</si>
  <si>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</si>
  <si>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</si>
  <si>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</si>
  <si>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</si>
  <si>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</si>
  <si>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</si>
  <si>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</si>
  <si>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</si>
  <si>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</si>
  <si>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</si>
  <si>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</si>
  <si>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</si>
  <si>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</si>
  <si>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</si>
  <si>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</si>
  <si>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</si>
  <si>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</si>
  <si>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</si>
  <si>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</si>
  <si>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</si>
  <si>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</si>
  <si>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</si>
  <si>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</si>
  <si>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</si>
  <si>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</si>
  <si>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</si>
  <si>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</si>
  <si>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</si>
  <si>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</si>
  <si>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</si>
  <si>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</si>
  <si>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</si>
  <si>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</si>
  <si>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</si>
  <si>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</si>
  <si>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</si>
  <si>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</si>
  <si>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</si>
  <si>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</si>
  <si>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</si>
  <si>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</si>
  <si>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</si>
  <si>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</si>
  <si>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</si>
  <si>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</si>
  <si>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</si>
  <si>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</si>
  <si>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</si>
  <si>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</si>
  <si>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</si>
  <si>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</si>
  <si>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</si>
  <si>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</si>
  <si>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</si>
  <si>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</si>
  <si>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</si>
  <si>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</si>
  <si>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</si>
  <si>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</si>
  <si>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</si>
  <si>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</si>
  <si>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</si>
  <si>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</si>
  <si>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</si>
  <si>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</si>
  <si>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</si>
  <si>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</si>
  <si>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</si>
  <si>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</si>
  <si>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</si>
  <si>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</si>
  <si>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</si>
  <si>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</si>
  <si>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</si>
  <si>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</si>
  <si>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</si>
  <si>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</si>
  <si>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</si>
  <si>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</si>
  <si>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</si>
  <si>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</si>
  <si>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</si>
  <si>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</si>
  <si>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</si>
  <si>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</si>
  <si>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</si>
  <si>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</si>
  <si>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</si>
  <si>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</si>
  <si>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</si>
  <si>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</si>
  <si>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</si>
  <si>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</si>
  <si>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</si>
  <si>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</si>
  <si>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</si>
  <si>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</si>
  <si>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</si>
  <si>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</si>
  <si>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</si>
  <si>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</si>
  <si>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</si>
  <si>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</si>
  <si>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</si>
  <si>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</si>
  <si>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</si>
  <si>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</si>
  <si>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</si>
  <si>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</si>
  <si>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</si>
  <si>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</si>
  <si>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</si>
  <si>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</si>
  <si>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</si>
  <si>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</si>
  <si>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</si>
  <si>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</si>
  <si>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</si>
  <si>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</si>
  <si>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</si>
  <si>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</si>
  <si>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</si>
  <si>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</si>
  <si>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</si>
  <si>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</si>
  <si>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</si>
  <si>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</si>
  <si>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</si>
  <si>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</si>
  <si>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</si>
  <si>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</si>
  <si>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</si>
  <si>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</si>
  <si>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</si>
  <si>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</si>
  <si>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</si>
  <si>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</si>
  <si>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</si>
  <si>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</si>
  <si>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</si>
  <si>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</si>
  <si>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</si>
  <si>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</si>
  <si>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</si>
  <si>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</si>
  <si>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</si>
  <si>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</si>
  <si>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</si>
  <si>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</si>
  <si>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</si>
  <si>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</si>
  <si>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</si>
  <si>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</si>
  <si>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</si>
  <si>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</si>
  <si>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</si>
  <si>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</si>
  <si>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</si>
  <si>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</si>
  <si>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</si>
  <si>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</si>
  <si>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</si>
  <si>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</si>
  <si>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</si>
  <si>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</si>
  <si>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</si>
  <si>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</si>
  <si>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</si>
  <si>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</si>
  <si>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</si>
  <si>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</si>
  <si>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</si>
  <si>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</si>
  <si>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</si>
  <si>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</si>
  <si>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</si>
  <si>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</si>
  <si>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</si>
  <si>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</si>
  <si>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</si>
  <si>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</si>
  <si>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</si>
  <si>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</si>
  <si>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</si>
  <si>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</si>
  <si>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</si>
  <si>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</si>
  <si>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</si>
  <si>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</si>
  <si>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</si>
  <si>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</si>
  <si>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</si>
  <si>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</si>
  <si>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</si>
  <si>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</si>
  <si>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</si>
  <si>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</si>
  <si>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</si>
  <si>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</si>
  <si>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</si>
  <si>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</si>
  <si>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</si>
  <si>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</si>
  <si>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</si>
  <si>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</si>
  <si>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</si>
  <si>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</si>
  <si>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</si>
  <si>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</si>
  <si>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</si>
  <si>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</si>
  <si>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</si>
  <si>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</si>
  <si>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</si>
  <si>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</si>
  <si>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</si>
  <si>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</si>
  <si>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</si>
  <si>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</si>
  <si>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</si>
  <si>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</si>
  <si>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</si>
  <si>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</si>
  <si>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</si>
  <si>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</si>
  <si>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</si>
  <si>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</si>
  <si>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</si>
  <si>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</si>
  <si>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</si>
  <si>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</si>
  <si>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</si>
  <si>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</si>
  <si>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</si>
  <si>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</si>
  <si>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</si>
  <si>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</si>
  <si>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</si>
  <si>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</si>
  <si>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</si>
  <si>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</si>
  <si>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</si>
  <si>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</si>
  <si>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</si>
  <si>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</si>
  <si>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</si>
  <si>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</si>
  <si>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</si>
  <si>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</si>
  <si>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</si>
  <si>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</si>
  <si>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</si>
  <si>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</si>
  <si>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</si>
  <si>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</si>
  <si>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</si>
  <si>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</si>
  <si>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</si>
  <si>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</si>
  <si>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</si>
  <si>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</si>
  <si>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</si>
  <si>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</si>
  <si>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</si>
  <si>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</si>
  <si>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</si>
  <si>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</si>
  <si>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</si>
  <si>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</si>
  <si>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</si>
  <si>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</si>
  <si>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</si>
  <si>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</si>
  <si>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</si>
  <si>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</si>
  <si>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</si>
  <si>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</si>
  <si>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</si>
  <si>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</si>
  <si>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</si>
  <si>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</si>
  <si>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</si>
  <si>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</si>
  <si>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</si>
  <si>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</si>
  <si>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</si>
  <si>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</si>
  <si>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</si>
  <si>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</si>
  <si>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</si>
  <si>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</si>
  <si>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</si>
  <si>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</si>
  <si>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</si>
  <si>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</si>
  <si>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</si>
  <si>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</si>
  <si>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</si>
  <si>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</si>
  <si>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</si>
  <si>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</si>
  <si>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</si>
  <si>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</si>
  <si>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</si>
  <si>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</si>
  <si>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</si>
  <si>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</si>
  <si>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</si>
  <si>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</si>
  <si>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</si>
  <si>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</si>
  <si>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</si>
  <si>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</si>
  <si>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</si>
  <si>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</si>
  <si>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</si>
  <si>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</si>
  <si>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</si>
  <si>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</si>
  <si>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</si>
  <si>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</si>
  <si>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</si>
  <si>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</si>
  <si>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</si>
  <si>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</si>
  <si>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</si>
  <si>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</si>
  <si>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</si>
  <si>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</si>
  <si>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</si>
  <si>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</si>
  <si>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</si>
  <si>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</si>
  <si>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</si>
  <si>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</si>
  <si>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</si>
  <si>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</si>
  <si>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</si>
  <si>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</si>
  <si>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</si>
  <si>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</si>
  <si>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</si>
  <si>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</si>
  <si>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</si>
  <si>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</si>
  <si>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</si>
  <si>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</si>
  <si>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</si>
  <si>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</si>
  <si>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</si>
  <si>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</si>
  <si>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</si>
  <si>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</si>
  <si>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</si>
  <si>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</si>
  <si>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</si>
  <si>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</si>
  <si>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</si>
  <si>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</si>
  <si>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</si>
  <si>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</si>
  <si>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</si>
  <si>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</si>
  <si>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</si>
  <si>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</si>
  <si>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</si>
  <si>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</si>
  <si>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</si>
  <si>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</si>
  <si>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</si>
  <si>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</si>
  <si>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</si>
  <si>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</si>
  <si>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</si>
  <si>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</si>
  <si>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</si>
  <si>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</si>
  <si>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</si>
  <si>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</si>
  <si>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</si>
  <si>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</si>
  <si>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</si>
  <si>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</si>
  <si>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</si>
  <si>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</si>
  <si>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</si>
  <si>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</si>
  <si>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</si>
  <si>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</si>
  <si>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</si>
  <si>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</si>
  <si>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</si>
  <si>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</si>
  <si>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</si>
  <si>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</si>
  <si>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</si>
  <si>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</si>
  <si>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</si>
  <si>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</si>
  <si>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</si>
  <si>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</si>
  <si>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</si>
  <si>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</si>
  <si>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</si>
  <si>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</si>
  <si>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</si>
  <si>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</si>
  <si>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</si>
  <si>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</si>
  <si>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</si>
  <si>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</si>
  <si>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</si>
  <si>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</si>
  <si>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</si>
  <si>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</si>
  <si>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</si>
  <si>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</si>
  <si>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</si>
  <si>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</si>
  <si>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</si>
  <si>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</si>
  <si>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</si>
  <si>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</si>
  <si>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</si>
  <si>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</si>
  <si>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</si>
  <si>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</si>
  <si>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</si>
  <si>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</si>
  <si>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</si>
  <si>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</si>
  <si>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</si>
  <si>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</si>
  <si>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</si>
  <si>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</si>
  <si>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</si>
  <si>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</si>
  <si>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</si>
  <si>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</si>
  <si>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</si>
  <si>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</si>
  <si>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</si>
  <si>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</si>
  <si>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</si>
  <si>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</si>
  <si>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</si>
  <si>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</si>
  <si>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</si>
  <si>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</si>
  <si>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</si>
  <si>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</si>
  <si>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</si>
  <si>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</si>
  <si>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</si>
  <si>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</si>
  <si>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</si>
  <si>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</si>
  <si>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</si>
  <si>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</si>
  <si>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</si>
  <si>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</si>
  <si>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</si>
  <si>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</si>
  <si>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</si>
  <si>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</si>
  <si>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</si>
  <si>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</si>
  <si>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</si>
  <si>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</si>
  <si>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</si>
  <si>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</si>
  <si>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</si>
  <si>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</si>
  <si>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</si>
  <si>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</si>
  <si>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</si>
  <si>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</si>
  <si>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</si>
  <si>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</si>
  <si>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</si>
  <si>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</si>
  <si>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</si>
  <si>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</si>
  <si>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</si>
  <si>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</si>
  <si>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</si>
  <si>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</si>
  <si>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</si>
  <si>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</si>
  <si>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</si>
  <si>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</si>
  <si>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</si>
  <si>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</si>
  <si>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</si>
  <si>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</si>
  <si>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</si>
  <si>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</si>
  <si>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</si>
  <si>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</si>
  <si>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</si>
  <si>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</si>
  <si>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</si>
  <si>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</si>
  <si>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</si>
  <si>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</si>
  <si>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</si>
  <si>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</si>
  <si>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</si>
  <si>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</si>
  <si>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</si>
  <si>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</si>
  <si>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</si>
  <si>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</si>
  <si>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</si>
  <si>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</si>
  <si>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</si>
  <si>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</si>
  <si>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</si>
  <si>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</si>
  <si>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</si>
  <si>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</si>
  <si>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</si>
  <si>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</si>
  <si>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</si>
  <si>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</si>
  <si>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</si>
  <si>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</si>
  <si>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</si>
  <si>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</si>
  <si>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</si>
  <si>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</si>
  <si>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</si>
  <si>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</si>
  <si>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</si>
  <si>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</si>
  <si>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</si>
  <si>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</si>
  <si>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</si>
  <si>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</si>
  <si>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</si>
  <si>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</si>
  <si>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</si>
  <si>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</si>
  <si>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</si>
  <si>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</si>
  <si>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</si>
  <si>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</si>
  <si>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</si>
  <si>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</si>
  <si>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</si>
  <si>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</si>
  <si>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</si>
  <si>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</si>
  <si>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</si>
  <si>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</si>
  <si>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</si>
  <si>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</si>
  <si>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</si>
  <si>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</si>
  <si>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</si>
  <si>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</si>
  <si>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</si>
  <si>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</si>
  <si>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</si>
  <si>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</si>
  <si>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</si>
  <si>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</si>
  <si>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</si>
  <si>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</si>
  <si>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</si>
  <si>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</si>
  <si>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</si>
  <si>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</si>
  <si>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</si>
  <si>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</si>
  <si>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</si>
  <si>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</si>
  <si>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</si>
  <si>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</si>
  <si>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</si>
  <si>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</si>
  <si>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</si>
  <si>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</si>
  <si>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</si>
  <si>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</si>
  <si>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</si>
  <si>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</si>
  <si>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</si>
  <si>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</si>
  <si>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</si>
  <si>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</si>
  <si>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</si>
  <si>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</si>
  <si>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</si>
  <si>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</si>
  <si>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</si>
  <si>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</si>
  <si>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</si>
  <si>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</si>
  <si>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</si>
  <si>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</si>
  <si>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</si>
  <si>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</si>
  <si>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</si>
  <si>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</si>
  <si>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</si>
  <si>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</si>
  <si>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</si>
  <si>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</si>
  <si>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</si>
  <si>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</si>
  <si>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</si>
  <si>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</si>
  <si>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</si>
  <si>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</si>
  <si>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</si>
  <si>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</si>
  <si>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</si>
  <si>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</si>
  <si>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</si>
  <si>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</si>
  <si>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</si>
  <si>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</si>
  <si>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</si>
  <si>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</si>
  <si>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</si>
  <si>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</si>
  <si>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</si>
  <si>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</si>
  <si>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</si>
  <si>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</si>
  <si>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</si>
  <si>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</si>
  <si>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</si>
  <si>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</si>
  <si>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</si>
  <si>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</si>
  <si>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</si>
  <si>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</si>
  <si>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</si>
  <si>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</si>
  <si>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</si>
  <si>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</si>
  <si>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</si>
  <si>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</si>
  <si>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</si>
  <si>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</si>
  <si>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</si>
  <si>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</si>
  <si>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</si>
  <si>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</si>
  <si>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</si>
  <si>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</si>
  <si>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</si>
  <si>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</si>
  <si>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</si>
  <si>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</si>
  <si>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</si>
  <si>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</si>
  <si>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</si>
  <si>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</si>
  <si>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</si>
  <si>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</si>
  <si>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</si>
  <si>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</si>
  <si>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</si>
  <si>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</si>
  <si>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</si>
  <si>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</si>
  <si>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</si>
  <si>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</si>
  <si>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</si>
  <si>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</si>
  <si>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</si>
  <si>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</si>
  <si>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</si>
  <si>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</si>
  <si>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</si>
  <si>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</si>
  <si>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</si>
  <si>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</si>
  <si>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</si>
  <si>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</si>
  <si>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</si>
  <si>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</si>
  <si>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</si>
  <si>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</si>
  <si>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</si>
  <si>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</si>
  <si>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</si>
  <si>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</si>
  <si>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</si>
  <si>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</si>
  <si>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</si>
  <si>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</si>
  <si>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</si>
  <si>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</si>
  <si>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</si>
  <si>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</si>
  <si>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</si>
  <si>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</si>
  <si>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</si>
  <si>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</si>
  <si>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</si>
  <si>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</si>
  <si>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</si>
  <si>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</si>
  <si>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</si>
  <si>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</si>
  <si>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</si>
  <si>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</si>
  <si>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</si>
  <si>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</si>
  <si>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</si>
  <si>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</si>
  <si>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</si>
  <si>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</si>
  <si>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</si>
  <si>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</si>
  <si>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</si>
  <si>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</si>
  <si>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</si>
  <si>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</si>
  <si>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</si>
  <si>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</si>
  <si>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</si>
  <si>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</si>
  <si>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</si>
  <si>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</si>
  <si>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</si>
  <si>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</si>
  <si>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</si>
  <si>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</si>
  <si>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</si>
  <si>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</si>
  <si>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</si>
  <si>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</si>
  <si>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</si>
  <si>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</si>
  <si>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</si>
  <si>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</si>
  <si>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</si>
  <si>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</si>
  <si>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</si>
  <si>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</si>
  <si>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</si>
  <si>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</si>
  <si>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</si>
  <si>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</si>
  <si>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</si>
  <si>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</si>
  <si>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</si>
  <si>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</si>
  <si>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</si>
  <si>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</si>
  <si>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</si>
  <si>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</si>
  <si>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</si>
  <si>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</si>
  <si>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</si>
  <si>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</si>
  <si>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</si>
  <si>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</si>
  <si>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</si>
  <si>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</si>
  <si>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</si>
  <si>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</si>
  <si>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</si>
  <si>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</si>
  <si>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</si>
  <si>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</si>
  <si>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</si>
  <si>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</si>
  <si>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</si>
  <si>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</si>
  <si>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</si>
  <si>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</si>
  <si>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</si>
  <si>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</si>
  <si>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</si>
  <si>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</si>
  <si>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</si>
  <si>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</si>
  <si>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</si>
  <si>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</si>
  <si>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</si>
  <si>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</si>
  <si>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</si>
  <si>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</si>
  <si>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</si>
  <si>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</si>
  <si>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</si>
  <si>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</si>
  <si>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</si>
  <si>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</si>
  <si>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</si>
  <si>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</si>
  <si>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</si>
  <si>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</si>
  <si>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</si>
  <si>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</si>
  <si>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</si>
  <si>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</si>
  <si>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</si>
  <si>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</si>
  <si>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</si>
  <si>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</si>
  <si>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</si>
  <si>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</si>
  <si>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</si>
  <si>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</si>
  <si>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</si>
  <si>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</si>
  <si>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</si>
  <si>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</si>
  <si>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</si>
  <si>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</si>
  <si>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</si>
  <si>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</si>
  <si>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</si>
  <si>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</si>
  <si>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</si>
  <si>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</si>
  <si>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</si>
  <si>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</si>
  <si>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</si>
  <si>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</si>
  <si>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</si>
  <si>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</si>
  <si>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</si>
  <si>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</si>
  <si>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</si>
  <si>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</si>
  <si>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</si>
  <si>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</si>
  <si>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</si>
  <si>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</si>
  <si>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</si>
  <si>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</si>
  <si>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</si>
  <si>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</si>
  <si>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</si>
  <si>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</si>
  <si>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</si>
  <si>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</si>
  <si>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</si>
  <si>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</si>
  <si>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</si>
  <si>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</si>
  <si>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</si>
  <si>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</si>
  <si>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</si>
  <si>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</si>
  <si>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</si>
  <si>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</si>
  <si>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</si>
  <si>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</si>
  <si>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</si>
  <si>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</si>
  <si>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</si>
  <si>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</si>
  <si>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</si>
  <si>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</si>
  <si>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</si>
  <si>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</si>
  <si>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</si>
  <si>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</si>
  <si>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</si>
  <si>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</si>
  <si>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</si>
  <si>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</si>
  <si>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</si>
  <si>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</si>
  <si>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</si>
  <si>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</si>
  <si>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</si>
  <si>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</si>
  <si>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</si>
  <si>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</si>
  <si>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</si>
  <si>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</si>
  <si>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</si>
  <si>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</si>
  <si>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</si>
  <si>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</si>
  <si>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</si>
  <si>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</si>
  <si>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</si>
  <si>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</si>
  <si>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</si>
  <si>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</si>
  <si>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</si>
  <si>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</si>
  <si>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</si>
  <si>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</si>
  <si>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</si>
  <si>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</si>
  <si>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</si>
  <si>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</si>
  <si>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</si>
  <si>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</si>
  <si>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</si>
  <si>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</si>
  <si>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</si>
  <si>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</si>
  <si>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</si>
  <si>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</si>
  <si>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</si>
  <si>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</si>
  <si>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</si>
  <si>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</si>
  <si>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</si>
  <si>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</si>
  <si>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</si>
  <si>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</si>
  <si>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</si>
  <si>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</si>
  <si>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</si>
  <si>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</si>
  <si>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</si>
  <si>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</si>
  <si>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</si>
  <si>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</si>
  <si>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</si>
  <si>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</si>
  <si>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</si>
  <si>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</si>
  <si>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</si>
  <si>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</si>
  <si>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</si>
  <si>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</si>
  <si>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</si>
  <si>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</si>
  <si>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</si>
  <si>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</si>
  <si>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</si>
  <si>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</si>
  <si>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</si>
  <si>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</si>
  <si>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</si>
  <si>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</si>
  <si>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</si>
  <si>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</si>
  <si>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</si>
  <si>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</si>
  <si>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</si>
  <si>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</si>
  <si>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</si>
  <si>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</si>
  <si>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</si>
  <si>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</si>
  <si>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</si>
  <si>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</si>
  <si>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</si>
  <si>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</si>
  <si>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</si>
  <si>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</si>
  <si>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</si>
  <si>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</si>
  <si>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</si>
  <si>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</si>
  <si>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</si>
  <si>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</si>
  <si>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</si>
  <si>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</si>
  <si>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</si>
  <si>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</si>
  <si>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</si>
  <si>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</si>
  <si>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</si>
  <si>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</si>
  <si>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</si>
  <si>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</si>
  <si>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</si>
  <si>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</si>
  <si>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</si>
  <si>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</si>
  <si>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</si>
  <si>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</si>
  <si>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</si>
  <si>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</si>
  <si>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</si>
  <si>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</si>
  <si>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</si>
  <si>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</si>
  <si>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</si>
  <si>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</si>
  <si>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</si>
  <si>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</si>
  <si>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</si>
  <si>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</si>
  <si>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</si>
  <si>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</si>
  <si>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</si>
  <si>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</si>
  <si>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</si>
  <si>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</si>
  <si>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</si>
  <si>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</si>
  <si>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</si>
  <si>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</si>
  <si>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</si>
  <si>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</si>
  <si>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</si>
  <si>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</si>
  <si>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</si>
  <si>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</si>
  <si>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</si>
  <si>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</si>
  <si>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</si>
  <si>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</si>
  <si>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</si>
  <si>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</si>
  <si>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</si>
  <si>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</si>
  <si>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</si>
  <si>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</si>
  <si>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</si>
  <si>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</si>
  <si>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</si>
  <si>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</si>
  <si>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</si>
  <si>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</si>
  <si>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</si>
  <si>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</si>
  <si>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</si>
  <si>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</si>
  <si>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</si>
  <si>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</si>
  <si>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</si>
  <si>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</si>
  <si>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</si>
  <si>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</si>
  <si>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</si>
  <si>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</si>
  <si>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</si>
  <si>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</si>
  <si>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</si>
  <si>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</si>
  <si>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</si>
  <si>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</si>
  <si>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</si>
  <si>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</si>
  <si>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</si>
  <si>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</si>
  <si>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</si>
  <si>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</si>
  <si>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</si>
  <si>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</si>
  <si>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</si>
  <si>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</si>
  <si>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</si>
  <si>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</si>
  <si>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</si>
  <si>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</si>
  <si>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</si>
  <si>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</si>
  <si>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</si>
  <si>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</si>
  <si>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</si>
  <si>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</si>
  <si>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</si>
  <si>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</si>
  <si>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</si>
  <si>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</si>
  <si>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</si>
  <si>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</si>
  <si>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</si>
  <si>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</si>
  <si>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</si>
  <si>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</si>
  <si>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</si>
  <si>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</si>
  <si>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</si>
  <si>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</si>
  <si>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</si>
  <si>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</si>
  <si>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</si>
  <si>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</si>
  <si>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</si>
  <si>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</si>
  <si>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</si>
  <si>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</si>
  <si>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</si>
  <si>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</si>
  <si>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</si>
  <si>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</si>
  <si>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</si>
  <si>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</si>
  <si>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</si>
  <si>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</si>
  <si>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</si>
  <si>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</si>
  <si>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</si>
  <si>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</si>
  <si>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</si>
  <si>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</si>
  <si>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</si>
  <si>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</si>
  <si>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</si>
  <si>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</si>
  <si>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</si>
  <si>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</si>
  <si>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</si>
  <si>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</si>
  <si>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</si>
  <si>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</si>
  <si>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</si>
  <si>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</si>
  <si>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</si>
  <si>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</si>
  <si>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</si>
  <si>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</si>
  <si>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</si>
  <si>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</si>
  <si>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</si>
  <si>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</si>
  <si>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</si>
  <si>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</si>
  <si>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</si>
  <si>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</si>
  <si>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</si>
  <si>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</si>
  <si>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</si>
  <si>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</si>
  <si>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</si>
  <si>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</si>
  <si>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</si>
  <si>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</si>
  <si>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</si>
  <si>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</si>
  <si>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</si>
  <si>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</si>
  <si>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</si>
  <si>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</si>
  <si>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</si>
  <si>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</si>
  <si>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</si>
  <si>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</si>
  <si>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</si>
  <si>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</si>
  <si>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</si>
  <si>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</si>
  <si>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</si>
  <si>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</si>
  <si>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</si>
  <si>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</si>
  <si>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</si>
  <si>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</si>
  <si>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</si>
  <si>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</si>
  <si>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</si>
  <si>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</si>
  <si>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</si>
  <si>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</si>
  <si>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</si>
  <si>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</si>
  <si>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</si>
  <si>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</si>
  <si>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</si>
  <si>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</si>
  <si>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</si>
  <si>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</si>
  <si>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</si>
  <si>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</si>
  <si>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</si>
  <si>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</si>
  <si>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</si>
  <si>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</si>
  <si>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</si>
  <si>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</si>
  <si>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</si>
  <si>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</si>
  <si>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</si>
  <si>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</si>
  <si>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</si>
  <si>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</si>
  <si>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</si>
  <si>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</si>
  <si>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</si>
  <si>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</si>
  <si>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</si>
  <si>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</si>
  <si>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</si>
  <si>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</si>
  <si>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</si>
  <si>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</si>
  <si>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</si>
  <si>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</si>
  <si>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</si>
  <si>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</si>
  <si>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</si>
  <si>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</si>
  <si>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</si>
  <si>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</si>
  <si>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</si>
  <si>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</si>
  <si>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</si>
  <si>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</si>
  <si>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</si>
  <si>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</si>
  <si>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</si>
  <si>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</si>
  <si>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</si>
  <si>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</si>
  <si>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</si>
  <si>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</si>
  <si>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</si>
  <si>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</si>
  <si>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</si>
  <si>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</si>
  <si>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</si>
  <si>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</si>
  <si>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</si>
  <si>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</si>
  <si>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</si>
  <si>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</si>
  <si>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</si>
  <si>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</si>
  <si>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</si>
  <si>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</si>
  <si>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</si>
  <si>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</si>
  <si>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</si>
  <si>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</si>
  <si>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</si>
  <si>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</si>
  <si>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</si>
  <si>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</si>
  <si>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</si>
  <si>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</si>
  <si>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</si>
  <si>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</si>
  <si>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</si>
  <si>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</si>
  <si>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</si>
  <si>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</si>
  <si>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</si>
  <si>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</si>
  <si>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</si>
  <si>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</si>
  <si>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</si>
  <si>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</si>
  <si>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</si>
  <si>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</si>
  <si>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</si>
  <si>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</si>
  <si>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</si>
  <si>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</si>
  <si>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</si>
  <si>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</si>
  <si>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</si>
  <si>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</si>
  <si>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</si>
  <si>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</si>
  <si>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</si>
  <si>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</si>
  <si>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</si>
  <si>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</si>
  <si>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</si>
  <si>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</si>
  <si>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</si>
  <si>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</si>
  <si>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</si>
  <si>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</si>
  <si>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</si>
  <si>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</si>
  <si>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</si>
  <si>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</si>
  <si>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</si>
  <si>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</si>
  <si>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</si>
  <si>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</si>
  <si>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</si>
  <si>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</si>
  <si>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</si>
  <si>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</si>
  <si>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</si>
  <si>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</si>
  <si>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</si>
  <si>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</si>
  <si>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</si>
  <si>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</si>
  <si>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</si>
  <si>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</si>
  <si>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</si>
  <si>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</si>
  <si>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</si>
  <si>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</si>
  <si>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</si>
  <si>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</si>
  <si>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</si>
  <si>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</si>
  <si>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</si>
  <si>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</si>
  <si>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</si>
  <si>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</si>
  <si>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</si>
  <si>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</si>
  <si>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</si>
  <si>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</si>
  <si>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</si>
  <si>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</si>
  <si>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</si>
  <si>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</si>
  <si>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</si>
  <si>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</si>
  <si>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</si>
  <si>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</si>
  <si>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</si>
  <si>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</si>
  <si>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</si>
  <si>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</si>
  <si>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</si>
  <si>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</si>
  <si>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</si>
  <si>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</si>
  <si>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</si>
  <si>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</si>
  <si>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</si>
  <si>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</si>
  <si>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</si>
  <si>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</si>
  <si>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</si>
  <si>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</si>
  <si>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</si>
  <si>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</si>
  <si>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</si>
  <si>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</si>
  <si>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</si>
  <si>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</si>
  <si>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</si>
  <si>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</si>
  <si>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</si>
  <si>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</si>
  <si>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</si>
  <si>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</si>
  <si>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</si>
  <si>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</si>
  <si>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</si>
  <si>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</si>
  <si>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</si>
  <si>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</si>
  <si>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</si>
  <si>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</si>
  <si>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</si>
  <si>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</si>
  <si>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</si>
  <si>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</si>
  <si>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</si>
  <si>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</si>
  <si>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</si>
  <si>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</si>
  <si>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</si>
  <si>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</si>
  <si>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</si>
  <si>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</si>
  <si>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</si>
  <si>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</si>
  <si>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</si>
  <si>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</si>
  <si>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</si>
  <si>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</si>
  <si>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</si>
  <si>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</si>
  <si>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</si>
  <si>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</si>
  <si>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</si>
  <si>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</si>
  <si>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</si>
  <si>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</si>
  <si>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</si>
  <si>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</si>
  <si>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</si>
  <si>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</si>
  <si>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</si>
  <si>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</si>
  <si>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</si>
  <si>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</si>
  <si>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</si>
  <si>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</si>
  <si>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</si>
  <si>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</si>
  <si>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</si>
  <si>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</si>
  <si>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</si>
  <si>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</si>
  <si>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</si>
  <si>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</si>
  <si>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</si>
  <si>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</si>
  <si>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</si>
  <si>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</si>
  <si>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</si>
  <si>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</si>
  <si>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</si>
  <si>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</si>
  <si>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</si>
  <si>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</si>
  <si>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</si>
  <si>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</si>
  <si>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</si>
  <si>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</si>
  <si>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</si>
  <si>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</si>
  <si>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</si>
  <si>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</si>
  <si>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</si>
  <si>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</si>
  <si>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</si>
  <si>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</si>
  <si>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</si>
  <si>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</si>
  <si>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</si>
  <si>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</si>
  <si>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</si>
  <si>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</si>
  <si>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</si>
  <si>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</si>
  <si>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</si>
  <si>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</si>
  <si>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</si>
  <si>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</si>
  <si>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</si>
  <si>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</si>
  <si>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</si>
  <si>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</si>
  <si>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</si>
  <si>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</si>
  <si>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</si>
  <si>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</si>
  <si>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</si>
  <si>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</si>
  <si>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</si>
  <si>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</si>
  <si>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</si>
  <si>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</si>
  <si>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</si>
  <si>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</si>
  <si>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</si>
  <si>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</si>
  <si>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</si>
  <si>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</si>
  <si>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</si>
  <si>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</si>
  <si>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</si>
  <si>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</si>
  <si>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</si>
  <si>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</si>
  <si>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</si>
  <si>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</si>
  <si>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</si>
  <si>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</si>
  <si>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</si>
  <si>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</si>
  <si>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</si>
  <si>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</si>
  <si>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</si>
  <si>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</si>
  <si>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</si>
  <si>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</si>
  <si>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</si>
  <si>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</si>
  <si>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</si>
  <si>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</si>
  <si>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</si>
  <si>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</si>
  <si>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</si>
  <si>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</si>
  <si>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</si>
  <si>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</si>
  <si>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</si>
  <si>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</si>
  <si>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</si>
  <si>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</si>
  <si>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</si>
  <si>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</si>
  <si>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</si>
  <si>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</si>
  <si>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</si>
  <si>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</si>
  <si>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</si>
  <si>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</si>
  <si>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</si>
  <si>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</si>
  <si>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</si>
  <si>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</si>
  <si>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</si>
  <si>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</si>
  <si>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</si>
  <si>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</si>
  <si>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</si>
  <si>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</si>
  <si>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</si>
  <si>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</si>
  <si>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</si>
  <si>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</si>
  <si>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</si>
  <si>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</si>
  <si>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</si>
  <si>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</si>
  <si>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</si>
  <si>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</si>
  <si>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</si>
  <si>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</si>
  <si>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</si>
  <si>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</si>
  <si>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</si>
  <si>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</si>
  <si>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</si>
  <si>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</si>
  <si>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</si>
  <si>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</si>
  <si>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</si>
  <si>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</si>
  <si>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</si>
  <si>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</si>
  <si>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</si>
  <si>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</si>
  <si>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</si>
  <si>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</si>
  <si>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</si>
  <si>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</si>
  <si>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</si>
  <si>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</si>
  <si>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</si>
  <si>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</si>
  <si>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</si>
  <si>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</si>
  <si>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</si>
  <si>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</si>
  <si>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</si>
  <si>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</si>
  <si>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</si>
  <si>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</si>
  <si>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</si>
  <si>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</si>
  <si>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</si>
  <si>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</si>
  <si>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</si>
  <si>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</si>
  <si>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</si>
  <si>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</si>
  <si>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</si>
  <si>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</si>
  <si>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</si>
  <si>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</si>
  <si>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</si>
  <si>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</si>
  <si>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</si>
  <si>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</si>
  <si>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</si>
  <si>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</si>
  <si>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</si>
  <si>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</si>
  <si>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</si>
  <si>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</si>
  <si>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</si>
  <si>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</si>
  <si>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</si>
  <si>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</si>
  <si>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</si>
  <si>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</si>
  <si>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</si>
  <si>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</si>
  <si>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</si>
  <si>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</si>
  <si>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</si>
  <si>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</si>
  <si>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</si>
  <si>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</si>
  <si>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</si>
  <si>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</si>
  <si>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</si>
  <si>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</si>
  <si>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</si>
  <si>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</si>
  <si>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</si>
  <si>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</si>
  <si>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</si>
  <si>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</si>
  <si>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</si>
  <si>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</si>
  <si>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</si>
  <si>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</si>
  <si>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</si>
  <si>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</si>
  <si>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</si>
  <si>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</si>
  <si>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</si>
  <si>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</si>
  <si>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</si>
  <si>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</si>
  <si>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</si>
  <si>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</si>
  <si>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</si>
  <si>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</si>
  <si>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</si>
  <si>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</si>
  <si>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</si>
  <si>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</si>
  <si>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</si>
  <si>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</si>
  <si>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</si>
  <si>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</si>
  <si>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</si>
  <si>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</si>
  <si>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</si>
  <si>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</si>
  <si>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</si>
  <si>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</si>
  <si>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</si>
  <si>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</si>
  <si>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</si>
  <si>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</si>
  <si>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</si>
  <si>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</si>
  <si>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</si>
  <si>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</si>
  <si>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</si>
  <si>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</si>
  <si>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</si>
  <si>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</si>
  <si>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</si>
  <si>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</si>
  <si>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</si>
  <si>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</si>
  <si>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</si>
  <si>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</si>
  <si>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</si>
  <si>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</si>
  <si>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</si>
  <si>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</si>
  <si>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</si>
  <si>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</si>
  <si>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</si>
  <si>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</si>
  <si>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</si>
  <si>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</si>
  <si>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</si>
  <si>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</si>
  <si>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</si>
  <si>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</si>
  <si>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</si>
  <si>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</si>
  <si>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</si>
  <si>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</si>
  <si>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</si>
  <si>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</si>
  <si>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</si>
  <si>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</si>
  <si>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</si>
  <si>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</si>
  <si>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</si>
  <si>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</si>
  <si>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</si>
  <si>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</si>
  <si>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</si>
  <si>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</si>
  <si>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</si>
  <si>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</si>
  <si>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</si>
  <si>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</si>
  <si>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</si>
  <si>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</si>
  <si>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</si>
  <si>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</si>
  <si>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</si>
  <si>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</si>
  <si>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</si>
  <si>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</si>
  <si>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</si>
  <si>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</si>
  <si>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</si>
  <si>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</si>
  <si>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</si>
  <si>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</si>
  <si>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</si>
  <si>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</si>
  <si>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</si>
  <si>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</si>
  <si>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</si>
  <si>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</si>
  <si>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</si>
  <si>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</si>
  <si>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</si>
  <si>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</si>
  <si>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</si>
  <si>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</si>
  <si>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</si>
  <si>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</si>
  <si>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</si>
  <si>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</si>
  <si>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</si>
  <si>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</si>
  <si>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</si>
  <si>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</si>
  <si>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</si>
  <si>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</si>
  <si>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</si>
  <si>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</si>
  <si>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</si>
  <si>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</si>
  <si>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</si>
  <si>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</si>
  <si>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</si>
  <si>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</si>
  <si>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</si>
  <si>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</si>
  <si>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</si>
  <si>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</si>
  <si>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</si>
  <si>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</si>
  <si>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</si>
  <si>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</si>
  <si>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</si>
  <si>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</si>
  <si>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</si>
  <si>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</si>
  <si>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</si>
  <si>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</si>
  <si>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</si>
  <si>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</si>
  <si>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</si>
  <si>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</si>
  <si>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</si>
  <si>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</si>
  <si>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</si>
  <si>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</si>
  <si>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</si>
  <si>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</si>
  <si>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</si>
  <si>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</si>
  <si>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</si>
  <si>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</si>
  <si>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</si>
  <si>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</si>
  <si>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</si>
  <si>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</si>
  <si>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</si>
  <si>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</si>
  <si>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</si>
  <si>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</si>
  <si>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</si>
  <si>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</si>
  <si>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</si>
  <si>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</si>
  <si>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</si>
  <si>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</si>
  <si>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</si>
  <si>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</si>
  <si>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</si>
  <si>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</si>
  <si>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</si>
  <si>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</si>
  <si>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</si>
  <si>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</si>
  <si>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</si>
  <si>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</si>
  <si>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</si>
  <si>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</si>
  <si>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</si>
  <si>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</si>
  <si>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</si>
  <si>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</si>
  <si>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</si>
  <si>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</si>
  <si>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</si>
  <si>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</si>
  <si>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</si>
  <si>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</si>
  <si>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</si>
  <si>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</si>
  <si>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</si>
  <si>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</si>
  <si>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</si>
  <si>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</si>
  <si>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</si>
  <si>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</si>
  <si>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</si>
  <si>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</si>
  <si>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</si>
  <si>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</si>
  <si>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</si>
  <si>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</si>
  <si>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</si>
  <si>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</si>
  <si>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</si>
  <si>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</si>
  <si>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</si>
  <si>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</si>
  <si>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</si>
  <si>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</si>
  <si>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</si>
  <si>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</si>
  <si>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</si>
  <si>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</si>
  <si>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</si>
  <si>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</si>
  <si>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</si>
  <si>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</si>
  <si>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</si>
  <si>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</si>
  <si>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</si>
  <si>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</si>
  <si>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</si>
  <si>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</si>
  <si>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</si>
  <si>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</si>
  <si>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</si>
  <si>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</si>
  <si>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</si>
  <si>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</si>
  <si>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</si>
  <si>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</si>
  <si>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</si>
  <si>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</si>
  <si>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</si>
  <si>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</si>
  <si>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</si>
  <si>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</si>
  <si>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</si>
  <si>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</si>
  <si>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</si>
  <si>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</si>
  <si>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</si>
  <si>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</si>
  <si>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</si>
  <si>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</si>
  <si>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</si>
  <si>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</si>
  <si>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</si>
  <si>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</si>
  <si>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</si>
  <si>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</si>
  <si>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</si>
  <si>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</si>
  <si>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</si>
  <si>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</si>
  <si>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</si>
  <si>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</si>
  <si>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</si>
  <si>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</si>
  <si>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</si>
  <si>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</si>
  <si>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</si>
  <si>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</si>
  <si>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</si>
  <si>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</si>
  <si>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</si>
  <si>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</si>
  <si>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</si>
  <si>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</si>
  <si>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</si>
  <si>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</si>
  <si>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</si>
  <si>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</si>
  <si>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</si>
  <si>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</si>
  <si>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</si>
  <si>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</si>
  <si>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</si>
  <si>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</si>
  <si>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</si>
  <si>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</si>
  <si>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</si>
  <si>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</si>
  <si>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</si>
  <si>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</si>
  <si>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</si>
  <si>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</si>
  <si>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</si>
  <si>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</si>
  <si>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</si>
  <si>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</si>
  <si>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</si>
  <si>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</si>
  <si>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</si>
  <si>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</si>
  <si>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</si>
  <si>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</si>
  <si>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</si>
  <si>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</si>
  <si>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</si>
  <si>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</si>
  <si>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</si>
  <si>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</si>
  <si>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</si>
  <si>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</si>
  <si>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</si>
  <si>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</si>
  <si>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</si>
  <si>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</si>
  <si>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</si>
  <si>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</si>
  <si>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</si>
  <si>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</si>
  <si>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</si>
  <si>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</si>
  <si>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</si>
  <si>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</si>
  <si>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</si>
  <si>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</si>
  <si>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</si>
  <si>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</si>
  <si>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</si>
  <si>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</si>
  <si>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</si>
  <si>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</si>
  <si>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</si>
  <si>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</si>
  <si>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</si>
  <si>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</si>
  <si>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</si>
  <si>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</si>
  <si>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</si>
  <si>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</si>
  <si>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</si>
  <si>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</si>
  <si>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</si>
  <si>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</si>
  <si>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</si>
  <si>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</si>
  <si>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</si>
  <si>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</si>
  <si>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</si>
  <si>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</si>
  <si>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</si>
  <si>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</si>
  <si>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</si>
  <si>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</si>
  <si>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</si>
  <si>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</si>
  <si>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</si>
  <si>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</si>
  <si>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</si>
  <si>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</si>
  <si>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</si>
  <si>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</si>
  <si>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</si>
  <si>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</si>
  <si>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</si>
  <si>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</si>
  <si>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</si>
  <si>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</si>
  <si>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</si>
  <si>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</si>
  <si>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</si>
  <si>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</si>
  <si>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</si>
  <si>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</si>
  <si>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</si>
  <si>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</si>
  <si>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</si>
  <si>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</si>
  <si>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</si>
  <si>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</si>
  <si>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</si>
  <si>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</si>
  <si>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</si>
  <si>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</si>
  <si>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</si>
  <si>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</si>
  <si>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</si>
  <si>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</si>
  <si>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</si>
  <si>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</si>
  <si>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</si>
  <si>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</si>
  <si>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</si>
  <si>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</si>
  <si>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</si>
  <si>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</si>
  <si>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</si>
  <si>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</si>
  <si>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</si>
  <si>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</si>
  <si>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</si>
  <si>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</si>
  <si>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</si>
  <si>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</si>
  <si>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</si>
  <si>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</si>
  <si>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</si>
  <si>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</si>
  <si>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</si>
  <si>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</si>
  <si>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</si>
  <si>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</si>
  <si>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</si>
  <si>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</si>
  <si>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</si>
  <si>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</si>
  <si>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</si>
  <si>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</si>
  <si>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</si>
  <si>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</si>
  <si>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</si>
  <si>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</si>
  <si>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</si>
  <si>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</si>
  <si>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</si>
  <si>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</si>
  <si>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</si>
  <si>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</si>
  <si>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</si>
  <si>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</si>
  <si>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</si>
  <si>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</si>
  <si>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</si>
  <si>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</si>
  <si>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</si>
  <si>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</si>
  <si>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</si>
  <si>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</si>
  <si>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</si>
  <si>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</si>
  <si>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</si>
  <si>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</si>
  <si>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</si>
  <si>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</si>
  <si>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</si>
  <si>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</si>
  <si>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</si>
  <si>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</si>
  <si>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</si>
  <si>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</si>
  <si>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</si>
  <si>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</si>
  <si>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</si>
  <si>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</si>
  <si>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</si>
  <si>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</si>
  <si>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</si>
  <si>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</si>
  <si>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</si>
  <si>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</si>
  <si>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</si>
  <si>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</si>
  <si>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</si>
  <si>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</si>
  <si>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</si>
  <si>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</si>
  <si>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</si>
  <si>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</si>
  <si>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</si>
  <si>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</si>
  <si>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</si>
  <si>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</si>
  <si>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</si>
  <si>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</si>
  <si>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</si>
  <si>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</si>
  <si>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</si>
  <si>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</si>
  <si>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</si>
  <si>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</si>
  <si>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</si>
  <si>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</si>
  <si>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</si>
  <si>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</si>
  <si>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</si>
  <si>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</si>
  <si>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</si>
  <si>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</si>
  <si>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</si>
  <si>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</si>
  <si>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</si>
  <si>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</si>
  <si>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</si>
  <si>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</si>
  <si>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</si>
  <si>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</si>
  <si>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</si>
  <si>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</si>
  <si>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</si>
  <si>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</si>
  <si>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</si>
  <si>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</si>
  <si>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</si>
  <si>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</si>
  <si>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</si>
  <si>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</si>
  <si>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</si>
  <si>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</si>
  <si>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</si>
  <si>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</si>
  <si>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</si>
  <si>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</si>
  <si>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</si>
  <si>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</si>
  <si>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</si>
  <si>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</si>
  <si>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</si>
  <si>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</si>
  <si>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</si>
  <si>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</si>
  <si>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</si>
  <si>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</si>
  <si>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</si>
  <si>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</si>
  <si>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</si>
  <si>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</si>
  <si>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</si>
  <si>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</si>
  <si>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</si>
  <si>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</si>
  <si>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</si>
  <si>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</si>
  <si>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</si>
  <si>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</si>
  <si>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</si>
  <si>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</si>
  <si>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</si>
  <si>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</si>
  <si>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</si>
  <si>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</si>
  <si>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</si>
  <si>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</si>
  <si>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</si>
  <si>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</si>
  <si>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</si>
  <si>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</si>
  <si>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</si>
  <si>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</si>
  <si>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</si>
  <si>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</si>
  <si>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</si>
  <si>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</si>
  <si>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</si>
  <si>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</si>
  <si>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</si>
  <si>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</si>
  <si>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</si>
  <si>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</si>
  <si>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</si>
  <si>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</si>
  <si>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</si>
  <si>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</si>
  <si>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</si>
  <si>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</si>
  <si>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</si>
  <si>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</si>
  <si>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</si>
  <si>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</si>
  <si>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</si>
  <si>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</si>
  <si>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</si>
  <si>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</si>
  <si>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</si>
  <si>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</si>
  <si>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</si>
  <si>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</si>
  <si>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</si>
  <si>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</si>
  <si>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</si>
  <si>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</si>
  <si>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</si>
  <si>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</si>
  <si>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</si>
  <si>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</si>
  <si>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</si>
  <si>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</si>
  <si>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</si>
  <si>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</si>
  <si>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</si>
  <si>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</si>
  <si>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</si>
  <si>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</si>
  <si>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</si>
  <si>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</si>
  <si>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</si>
  <si>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</si>
  <si>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</si>
  <si>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</si>
  <si>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</si>
  <si>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</si>
  <si>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</si>
  <si>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</si>
  <si>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</si>
  <si>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</si>
  <si>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</si>
  <si>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</si>
  <si>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</si>
  <si>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</si>
  <si>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</si>
  <si>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</si>
  <si>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</si>
  <si>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</si>
  <si>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</si>
  <si>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</si>
  <si>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</si>
  <si>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</si>
  <si>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</si>
  <si>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</si>
  <si>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</si>
  <si>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</si>
  <si>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</si>
  <si>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</si>
  <si>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</si>
  <si>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</si>
  <si>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</si>
  <si>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</si>
  <si>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</si>
  <si>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</si>
  <si>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</si>
  <si>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</si>
  <si>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</si>
  <si>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</si>
  <si>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</si>
  <si>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</si>
  <si>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</si>
  <si>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</si>
  <si>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</si>
  <si>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</si>
  <si>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</si>
  <si>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</si>
  <si>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</si>
  <si>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</si>
  <si>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</si>
  <si>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</si>
  <si>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</si>
  <si>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</si>
  <si>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</si>
  <si>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</si>
  <si>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</si>
  <si>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</si>
  <si>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</si>
  <si>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</si>
  <si>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</si>
  <si>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</si>
  <si>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</si>
  <si>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</si>
  <si>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</si>
  <si>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</si>
  <si>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</si>
  <si>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</si>
  <si>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</si>
  <si>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</si>
  <si>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</si>
  <si>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</si>
  <si>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</si>
  <si>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</si>
  <si>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</si>
  <si>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</si>
  <si>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</si>
  <si>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</si>
  <si>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</si>
  <si>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</si>
  <si>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</si>
  <si>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</si>
  <si>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</si>
  <si>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</si>
  <si>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</si>
  <si>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</si>
  <si>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</si>
  <si>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</si>
  <si>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</si>
  <si>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</si>
  <si>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</si>
  <si>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</si>
  <si>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</si>
  <si>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</si>
  <si>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</si>
  <si>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</si>
  <si>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</si>
  <si>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</si>
  <si>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</si>
  <si>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</si>
  <si>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</si>
  <si>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</si>
  <si>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</si>
  <si>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</si>
  <si>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</si>
  <si>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</si>
  <si>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</si>
  <si>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</si>
  <si>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</si>
  <si>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</si>
  <si>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</si>
  <si>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</si>
  <si>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</si>
  <si>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</si>
  <si>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</si>
  <si>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</si>
  <si>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</si>
  <si>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</si>
  <si>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</si>
  <si>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</si>
  <si>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</si>
  <si>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</si>
  <si>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</si>
  <si>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</si>
  <si>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</si>
  <si>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</si>
  <si>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</si>
  <si>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</si>
  <si>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</si>
  <si>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</si>
  <si>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</si>
  <si>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</si>
  <si>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</si>
  <si>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</si>
  <si>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</si>
  <si>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</si>
  <si>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</si>
  <si>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</si>
  <si>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</si>
  <si>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</si>
  <si>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</si>
  <si>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</si>
  <si>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</si>
  <si>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</si>
  <si>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</si>
  <si>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</si>
  <si>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</si>
  <si>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</si>
  <si>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</si>
  <si>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</si>
  <si>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</si>
  <si>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</si>
  <si>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</si>
  <si>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</si>
  <si>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</si>
  <si>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</si>
  <si>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</si>
  <si>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</si>
  <si>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</si>
  <si>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</si>
  <si>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</si>
  <si>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</si>
  <si>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</si>
  <si>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</si>
  <si>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</si>
  <si>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</si>
  <si>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</si>
  <si>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</si>
  <si>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</si>
  <si>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</si>
  <si>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</si>
  <si>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</si>
  <si>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</si>
  <si>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</si>
  <si>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</si>
  <si>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</si>
  <si>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</si>
  <si>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</si>
  <si>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</si>
  <si>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</si>
  <si>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</si>
  <si>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</si>
  <si>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</si>
  <si>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</si>
  <si>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</si>
  <si>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</si>
  <si>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</si>
  <si>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</si>
  <si>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</si>
  <si>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</si>
  <si>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</si>
  <si>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</si>
  <si>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</si>
  <si>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</si>
  <si>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</si>
  <si>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</si>
  <si>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</si>
  <si>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</si>
  <si>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</si>
  <si>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</si>
  <si>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</si>
  <si>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</si>
  <si>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</si>
  <si>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</si>
  <si>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</si>
  <si>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</si>
  <si>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</si>
  <si>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</si>
  <si>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</si>
  <si>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</si>
  <si>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</si>
  <si>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</si>
  <si>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</si>
  <si>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</si>
  <si>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</si>
  <si>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</si>
  <si>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</si>
  <si>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</si>
  <si>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</si>
  <si>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</si>
  <si>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</si>
  <si>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</si>
  <si>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</si>
  <si>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</si>
  <si>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</si>
  <si>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</si>
  <si>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</si>
  <si>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</si>
  <si>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</si>
  <si>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</si>
  <si>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</si>
  <si>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</si>
  <si>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</si>
  <si>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</si>
  <si>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</si>
  <si>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</si>
  <si>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</si>
  <si>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</si>
  <si>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</si>
  <si>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</si>
  <si>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</si>
  <si>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</si>
  <si>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</si>
  <si>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</si>
  <si>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</si>
  <si>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</si>
  <si>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</si>
  <si>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</si>
  <si>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</si>
  <si>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</si>
  <si>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</si>
  <si>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</si>
  <si>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</si>
  <si>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</si>
  <si>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</si>
  <si>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</si>
  <si>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</si>
  <si>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</si>
  <si>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</si>
  <si>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</si>
  <si>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</si>
  <si>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</si>
  <si>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</si>
  <si>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</si>
  <si>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</si>
  <si>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</si>
  <si>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</si>
  <si>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</si>
  <si>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</si>
  <si>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</si>
  <si>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</si>
  <si>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</si>
  <si>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</si>
  <si>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</si>
  <si>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</si>
  <si>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</si>
  <si>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</si>
  <si>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</si>
  <si>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</si>
  <si>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</si>
  <si>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</si>
  <si>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</si>
  <si>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</si>
  <si>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</si>
  <si>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</si>
  <si>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</si>
  <si>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</si>
  <si>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</si>
  <si>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</si>
  <si>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</si>
  <si>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</si>
  <si>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</si>
  <si>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</si>
  <si>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</si>
  <si>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</si>
  <si>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</si>
  <si>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</si>
  <si>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</si>
  <si>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</si>
  <si>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</si>
  <si>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</si>
  <si>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</si>
  <si>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</si>
  <si>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</si>
  <si>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</si>
  <si>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</si>
  <si>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</si>
  <si>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</si>
  <si>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</si>
  <si>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</si>
  <si>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</si>
  <si>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</si>
  <si>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</si>
  <si>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</si>
  <si>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</si>
  <si>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</si>
  <si>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</si>
  <si>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</si>
  <si>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</si>
  <si>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</si>
  <si>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</si>
  <si>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</si>
  <si>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</si>
  <si>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</si>
  <si>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</si>
  <si>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</si>
  <si>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</si>
  <si>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</si>
  <si>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</si>
  <si>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</si>
  <si>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</si>
  <si>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</si>
  <si>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</si>
  <si>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</si>
  <si>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</si>
  <si>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</si>
  <si>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</si>
  <si>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</si>
  <si>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</si>
  <si>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</si>
  <si>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</si>
  <si>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</si>
  <si>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</si>
  <si>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</si>
  <si>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</si>
  <si>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</si>
  <si>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</si>
  <si>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</si>
  <si>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</si>
  <si>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</si>
  <si>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</si>
  <si>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</si>
  <si>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</si>
  <si>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</si>
  <si>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</si>
  <si>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</si>
  <si>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</si>
  <si>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</si>
  <si>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</si>
  <si>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</si>
  <si>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</si>
  <si>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</si>
  <si>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</si>
  <si>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</si>
  <si>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</si>
  <si>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</si>
  <si>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</si>
  <si>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</si>
  <si>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</si>
  <si>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</si>
  <si>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</si>
  <si>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</si>
  <si>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</si>
  <si>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</si>
  <si>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</si>
  <si>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</si>
  <si>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</si>
  <si>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</si>
  <si>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</si>
  <si>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</si>
  <si>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</si>
  <si>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</si>
  <si>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</si>
  <si>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</si>
  <si>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</si>
  <si>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</si>
  <si>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</si>
  <si>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</si>
  <si>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</si>
  <si>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</si>
  <si>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</si>
  <si>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</si>
  <si>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</si>
  <si>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</si>
  <si>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</si>
  <si>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</si>
  <si>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</si>
  <si>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</si>
  <si>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</si>
  <si>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</si>
  <si>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</si>
  <si>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</si>
  <si>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</si>
  <si>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</si>
  <si>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</si>
  <si>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</si>
  <si>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</si>
  <si>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</si>
  <si>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</si>
  <si>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</si>
  <si>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</si>
  <si>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</si>
  <si>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</si>
  <si>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</si>
  <si>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</si>
  <si>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</si>
  <si>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</si>
  <si>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</si>
  <si>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</si>
  <si>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</si>
  <si>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</si>
  <si>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</si>
  <si>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</si>
  <si>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</si>
  <si>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</si>
  <si>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</si>
  <si>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</si>
  <si>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</si>
  <si>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</si>
  <si>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</si>
  <si>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</si>
  <si>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</si>
  <si>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</si>
  <si>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</si>
  <si>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</si>
  <si>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</si>
  <si>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</si>
  <si>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</si>
  <si>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</si>
  <si>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</si>
  <si>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</si>
  <si>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</si>
  <si>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</si>
  <si>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</si>
  <si>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</si>
  <si>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</si>
  <si>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</si>
  <si>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</si>
  <si>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</si>
  <si>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</si>
  <si>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</si>
  <si>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</si>
  <si>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</si>
  <si>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</si>
  <si>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</si>
  <si>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</si>
  <si>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</si>
  <si>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</si>
  <si>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</si>
  <si>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</si>
  <si>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</si>
  <si>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</si>
  <si>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</si>
  <si>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</si>
  <si>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</si>
  <si>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</si>
  <si>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</si>
  <si>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</si>
  <si>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</si>
  <si>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</si>
  <si>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</si>
  <si>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</si>
  <si>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</si>
  <si>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</si>
  <si>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</si>
  <si>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</si>
  <si>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</si>
  <si>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</si>
  <si>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</si>
  <si>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</si>
  <si>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</si>
  <si>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</si>
  <si>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</si>
  <si>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</si>
  <si>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</si>
  <si>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</si>
  <si>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</si>
  <si>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</si>
  <si>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</si>
  <si>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</si>
  <si>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</si>
  <si>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</si>
  <si>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</si>
  <si>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</si>
  <si>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</si>
  <si>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</si>
  <si>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</si>
  <si>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</si>
  <si>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</si>
  <si>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</si>
  <si>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</si>
  <si>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</si>
  <si>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</si>
  <si>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</si>
  <si>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</si>
  <si>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</si>
  <si>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</si>
  <si>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</si>
  <si>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</si>
  <si>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</si>
  <si>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</si>
  <si>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</si>
  <si>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</si>
  <si>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</si>
  <si>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</si>
  <si>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</si>
  <si>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</si>
  <si>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</si>
  <si>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</si>
  <si>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</si>
  <si>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</si>
  <si>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</si>
  <si>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</si>
  <si>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</si>
  <si>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</si>
  <si>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</si>
  <si>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</si>
  <si>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</si>
  <si>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</si>
  <si>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</si>
  <si>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</si>
  <si>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</si>
  <si>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</si>
  <si>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</si>
  <si>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</si>
  <si>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</si>
  <si>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</si>
  <si>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</si>
  <si>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</si>
  <si>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</si>
  <si>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</si>
  <si>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</si>
  <si>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</si>
  <si>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</si>
  <si>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</si>
  <si>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</si>
  <si>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</si>
  <si>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</si>
  <si>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</si>
  <si>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</si>
  <si>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</si>
  <si>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</si>
  <si>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</si>
  <si>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</si>
  <si>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</si>
  <si>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</si>
  <si>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</si>
  <si>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</si>
  <si>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</si>
  <si>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</si>
  <si>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</si>
  <si>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</si>
  <si>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</si>
  <si>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</si>
  <si>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</si>
  <si>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</si>
  <si>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</si>
  <si>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</si>
  <si>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</si>
  <si>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</si>
  <si>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</si>
  <si>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</si>
  <si>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</si>
  <si>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</si>
  <si>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</si>
  <si>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</si>
  <si>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</si>
  <si>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</si>
  <si>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</si>
  <si>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</si>
  <si>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</si>
  <si>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</si>
  <si>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</si>
  <si>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</si>
  <si>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</si>
  <si>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</si>
  <si>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</si>
  <si>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</si>
  <si>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</si>
  <si>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</si>
  <si>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</si>
  <si>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</si>
  <si>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</si>
  <si>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</si>
  <si>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</si>
  <si>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</si>
  <si>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</si>
  <si>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</si>
  <si>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</si>
  <si>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</si>
  <si>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</si>
  <si>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</si>
  <si>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</si>
  <si>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</si>
  <si>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</si>
  <si>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</si>
  <si>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</si>
  <si>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</si>
  <si>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</si>
  <si>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</si>
  <si>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</si>
  <si>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</si>
  <si>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</si>
  <si>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</si>
  <si>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</si>
  <si>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</si>
  <si>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</si>
  <si>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</si>
  <si>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</si>
  <si>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</si>
  <si>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</si>
  <si>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</si>
  <si>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</si>
  <si>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</si>
  <si>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</si>
  <si>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</si>
  <si>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</si>
  <si>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</si>
  <si>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</si>
  <si>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</si>
  <si>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</si>
  <si>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</si>
  <si>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</si>
  <si>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</si>
  <si>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</si>
  <si>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</si>
  <si>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</si>
  <si>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</si>
  <si>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</si>
  <si>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</si>
  <si>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</si>
  <si>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</si>
  <si>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</si>
  <si>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</si>
  <si>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</si>
  <si>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</si>
  <si>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</si>
  <si>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</si>
  <si>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</si>
  <si>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</si>
  <si>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</si>
  <si>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</si>
  <si>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</si>
  <si>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</si>
  <si>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</si>
  <si>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</si>
  <si>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</si>
  <si>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</si>
  <si>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</si>
  <si>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</si>
  <si>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</si>
  <si>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</si>
  <si>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</si>
  <si>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</si>
  <si>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</si>
  <si>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</si>
  <si>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</si>
  <si>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</si>
  <si>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</si>
  <si>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</si>
  <si>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</si>
  <si>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</si>
  <si>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</si>
  <si>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</si>
  <si>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</si>
  <si>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</si>
  <si>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</si>
  <si>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</si>
  <si>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</si>
  <si>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</si>
  <si>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</si>
  <si>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</si>
  <si>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</si>
  <si>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</si>
  <si>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</si>
  <si>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</si>
  <si>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</si>
  <si>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</si>
  <si>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</si>
  <si>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</si>
  <si>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</si>
  <si>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</si>
  <si>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</si>
  <si>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</si>
  <si>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</si>
  <si>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</si>
  <si>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</si>
  <si>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</si>
  <si>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</si>
  <si>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</si>
  <si>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</si>
  <si>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</si>
  <si>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</si>
  <si>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</si>
  <si>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</si>
  <si>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</si>
  <si>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</si>
  <si>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</si>
  <si>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</si>
  <si>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</si>
  <si>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</si>
  <si>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</si>
  <si>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</si>
  <si>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</si>
  <si>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</si>
  <si>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</si>
  <si>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</si>
  <si>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</si>
  <si>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</si>
  <si>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</si>
  <si>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</si>
  <si>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</si>
  <si>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</si>
  <si>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</si>
  <si>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</si>
  <si>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</si>
  <si>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</si>
  <si>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</si>
  <si>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</si>
  <si>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</si>
  <si>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</si>
  <si>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</si>
  <si>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</si>
  <si>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</si>
  <si>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</si>
  <si>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</si>
  <si>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</si>
  <si>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</si>
  <si>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</si>
  <si>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</si>
  <si>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</si>
  <si>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</si>
  <si>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</si>
  <si>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</si>
  <si>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</si>
  <si>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</si>
  <si>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</si>
  <si>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</si>
  <si>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</si>
  <si>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</si>
  <si>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</si>
  <si>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</si>
  <si>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</si>
  <si>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</si>
  <si>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</si>
  <si>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</si>
  <si>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</si>
  <si>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</si>
  <si>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</si>
  <si>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</si>
  <si>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</si>
  <si>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</si>
  <si>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</si>
  <si>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</si>
  <si>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</si>
  <si>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</si>
  <si>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</si>
  <si>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</si>
  <si>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</si>
  <si>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</si>
  <si>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</si>
  <si>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</si>
  <si>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</si>
  <si>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</si>
  <si>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</si>
  <si>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</si>
  <si>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</si>
  <si>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</si>
  <si>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</si>
  <si>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</si>
  <si>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</si>
  <si>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</si>
  <si>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</si>
  <si>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</si>
  <si>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</si>
  <si>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</si>
  <si>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</si>
  <si>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</si>
  <si>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</si>
  <si>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</si>
  <si>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</si>
  <si>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</si>
  <si>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</si>
  <si>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</si>
  <si>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</si>
  <si>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</si>
  <si>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</si>
  <si>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</si>
  <si>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</si>
  <si>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</si>
  <si>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</si>
  <si>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</si>
  <si>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</si>
  <si>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</si>
  <si>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</si>
  <si>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</si>
  <si>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</si>
  <si>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</si>
  <si>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</si>
  <si>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</si>
  <si>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</si>
  <si>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</si>
  <si>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</si>
  <si>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</si>
  <si>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</si>
  <si>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</si>
  <si>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</si>
  <si>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</si>
  <si>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</si>
  <si>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</si>
  <si>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</si>
  <si>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</si>
  <si>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</si>
  <si>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</si>
  <si>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</si>
  <si>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</si>
  <si>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</si>
  <si>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</si>
  <si>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</si>
  <si>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</si>
  <si>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</si>
  <si>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</si>
  <si>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</si>
  <si>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</si>
  <si>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</si>
  <si>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</si>
  <si>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</si>
  <si>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</si>
  <si>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</si>
  <si>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</si>
  <si>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</si>
  <si>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</si>
  <si>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</si>
  <si>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</si>
  <si>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</si>
  <si>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</si>
  <si>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</si>
  <si>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</si>
  <si>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</si>
  <si>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</si>
  <si>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</si>
  <si>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</si>
  <si>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</si>
  <si>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</si>
  <si>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</si>
  <si>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</si>
  <si>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</si>
  <si>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</si>
  <si>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</si>
  <si>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</si>
  <si>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</si>
  <si>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</si>
  <si>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</si>
  <si>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</si>
  <si>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</si>
  <si>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</si>
  <si>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</si>
  <si>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</si>
  <si>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</si>
  <si>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</si>
  <si>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</si>
  <si>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</si>
  <si>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</si>
  <si>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</si>
  <si>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</si>
  <si>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</si>
  <si>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</si>
  <si>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</si>
  <si>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</si>
  <si>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</si>
  <si>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</si>
  <si>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</si>
  <si>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</si>
  <si>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</si>
  <si>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</si>
  <si>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</si>
  <si>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</si>
  <si>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</si>
  <si>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</si>
  <si>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</si>
  <si>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</si>
  <si>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</si>
  <si>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</si>
  <si>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</si>
  <si>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</si>
  <si>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</si>
  <si>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</si>
  <si>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</si>
  <si>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</si>
  <si>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</si>
  <si>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</si>
  <si>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</si>
  <si>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</si>
  <si>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</si>
  <si>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</si>
  <si>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</si>
  <si>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</si>
  <si>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</si>
  <si>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</si>
  <si>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</si>
  <si>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</si>
  <si>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</si>
  <si>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</si>
  <si>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</si>
  <si>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</si>
  <si>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</si>
  <si>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</si>
  <si>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</si>
  <si>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</si>
  <si>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</si>
  <si>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</si>
  <si>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</si>
  <si>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</si>
  <si>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</si>
  <si>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</si>
  <si>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</si>
  <si>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</si>
  <si>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</si>
  <si>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</si>
  <si>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</si>
  <si>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</si>
  <si>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</si>
  <si>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</si>
  <si>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</si>
  <si>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</si>
  <si>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</si>
  <si>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</si>
  <si>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</si>
  <si>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</si>
  <si>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</si>
  <si>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</si>
  <si>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</si>
  <si>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</si>
  <si>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</si>
  <si>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</si>
  <si>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</si>
  <si>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</si>
  <si>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</si>
  <si>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</si>
  <si>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</si>
  <si>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</si>
  <si>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</si>
  <si>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</si>
  <si>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</si>
  <si>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</si>
  <si>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</si>
  <si>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</si>
  <si>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</si>
  <si>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</si>
  <si>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</si>
  <si>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</si>
  <si>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</si>
  <si>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</si>
  <si>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</si>
  <si>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</si>
  <si>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</si>
  <si>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</si>
  <si>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</si>
  <si>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</si>
  <si>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</si>
  <si>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</si>
  <si>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</si>
  <si>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</si>
  <si>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</si>
  <si>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</si>
  <si>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</si>
  <si>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</si>
  <si>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</si>
  <si>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</si>
  <si>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</si>
  <si>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</si>
  <si>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</si>
  <si>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</si>
  <si>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</si>
  <si>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</si>
  <si>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</si>
  <si>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</si>
  <si>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</si>
  <si>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</si>
  <si>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</si>
  <si>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</si>
  <si>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</si>
  <si>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</si>
  <si>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</si>
  <si>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</si>
  <si>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</si>
  <si>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</si>
  <si>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</si>
  <si>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</si>
  <si>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</si>
  <si>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</si>
  <si>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</si>
  <si>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</si>
  <si>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</si>
  <si>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</si>
  <si>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</si>
  <si>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</si>
  <si>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</si>
  <si>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</si>
  <si>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</si>
  <si>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</si>
  <si>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</si>
  <si>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</si>
  <si>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</si>
  <si>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</si>
  <si>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</si>
  <si>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</si>
  <si>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</si>
  <si>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</si>
  <si>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</si>
  <si>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</si>
  <si>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</si>
  <si>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</si>
  <si>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</si>
  <si>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</si>
  <si>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</si>
  <si>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</si>
  <si>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</si>
  <si>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</si>
  <si>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</si>
  <si>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</si>
  <si>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</si>
  <si>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</si>
  <si>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</si>
  <si>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</si>
  <si>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</si>
  <si>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</si>
  <si>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</si>
  <si>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</si>
  <si>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</si>
  <si>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</si>
  <si>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</si>
  <si>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</si>
  <si>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</si>
  <si>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</si>
  <si>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</si>
  <si>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</si>
  <si>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</si>
  <si>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</si>
  <si>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</si>
  <si>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</si>
  <si>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</si>
  <si>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</si>
  <si>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</si>
  <si>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</si>
  <si>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</si>
  <si>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</si>
  <si>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</si>
  <si>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</si>
  <si>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</si>
  <si>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</si>
  <si>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</si>
  <si>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</si>
  <si>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</si>
  <si>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</si>
  <si>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</si>
  <si>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</si>
  <si>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</si>
  <si>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</si>
  <si>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</si>
  <si>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</si>
  <si>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</si>
  <si>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</si>
  <si>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</si>
  <si>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</si>
  <si>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</si>
  <si>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</si>
  <si>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</si>
  <si>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</si>
  <si>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</si>
  <si>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</si>
  <si>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</si>
  <si>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</si>
  <si>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</si>
  <si>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</si>
  <si>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</si>
  <si>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</si>
  <si>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</si>
  <si>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</si>
  <si>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</si>
  <si>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</si>
  <si>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</si>
  <si>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</si>
  <si>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</si>
  <si>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</si>
  <si>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</si>
  <si>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</si>
  <si>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</si>
  <si>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</si>
  <si>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</si>
  <si>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</si>
  <si>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</si>
  <si>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</si>
  <si>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</si>
  <si>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</si>
  <si>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</si>
  <si>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</si>
  <si>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</si>
  <si>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</si>
  <si>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</si>
  <si>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</si>
  <si>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</si>
  <si>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</si>
  <si>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</si>
  <si>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</si>
  <si>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</si>
  <si>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</si>
  <si>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</si>
  <si>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</si>
  <si>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</si>
  <si>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</si>
  <si>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</si>
  <si>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</si>
  <si>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</si>
  <si>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</si>
  <si>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</si>
  <si>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</si>
  <si>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</si>
  <si>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</si>
  <si>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</si>
  <si>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</si>
  <si>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</si>
  <si>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</si>
  <si>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</si>
  <si>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</si>
  <si>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</si>
  <si>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</si>
  <si>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</si>
  <si>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</si>
  <si>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</si>
  <si>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</si>
  <si>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</si>
  <si>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</si>
  <si>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</si>
  <si>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</si>
  <si>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</si>
  <si>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</si>
  <si>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</si>
  <si>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</si>
  <si>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</si>
  <si>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</si>
  <si>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</si>
  <si>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</si>
  <si>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</si>
  <si>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</si>
  <si>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</si>
  <si>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</si>
  <si>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</si>
  <si>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</si>
  <si>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</si>
  <si>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</si>
  <si>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</si>
  <si>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</si>
  <si>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</si>
  <si>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</si>
  <si>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</si>
  <si>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</si>
  <si>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</si>
  <si>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</si>
  <si>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</si>
  <si>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</si>
  <si>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</si>
  <si>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</si>
  <si>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</si>
  <si>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</si>
  <si>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</si>
  <si>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</si>
  <si>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</si>
  <si>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</si>
  <si>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</si>
  <si>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</si>
  <si>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</si>
  <si>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</si>
  <si>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</si>
  <si>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</si>
  <si>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</si>
  <si>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</si>
  <si>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</si>
  <si>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</si>
  <si>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</si>
  <si>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</si>
  <si>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</si>
  <si>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</si>
  <si>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</si>
  <si>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</si>
  <si>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</si>
  <si>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</si>
  <si>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</si>
  <si>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</si>
  <si>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</si>
  <si>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</si>
  <si>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</si>
  <si>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</si>
  <si>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</si>
  <si>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</si>
  <si>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</si>
  <si>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</si>
  <si>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</si>
  <si>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</si>
  <si>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</si>
  <si>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</si>
  <si>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</si>
  <si>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</si>
  <si>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</si>
  <si>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</si>
  <si>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</si>
  <si>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</si>
  <si>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</si>
  <si>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</si>
  <si>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</si>
  <si>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</si>
  <si>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</si>
  <si>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</si>
  <si>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</si>
  <si>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</si>
  <si>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</si>
  <si>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</si>
  <si>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</si>
  <si>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</si>
  <si>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</si>
  <si>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</si>
  <si>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</si>
  <si>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</si>
  <si>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</si>
  <si>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</si>
  <si>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</si>
  <si>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</si>
  <si>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</si>
  <si>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</si>
  <si>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</si>
  <si>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</si>
  <si>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</si>
  <si>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</si>
  <si>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</si>
  <si>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</si>
  <si>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</si>
  <si>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</si>
  <si>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</si>
  <si>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</si>
  <si>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</si>
  <si>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</si>
  <si>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</si>
  <si>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</si>
  <si>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</si>
  <si>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</si>
  <si>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</si>
  <si>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</si>
  <si>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</si>
  <si>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</si>
  <si>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</si>
  <si>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</si>
  <si>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</si>
  <si>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</si>
  <si>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</si>
  <si>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</si>
  <si>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</si>
  <si>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</si>
  <si>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</si>
  <si>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</si>
  <si>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</si>
  <si>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</si>
  <si>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</si>
  <si>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</si>
  <si>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</si>
  <si>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</si>
  <si>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</si>
  <si>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</si>
  <si>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</si>
  <si>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</si>
  <si>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</si>
  <si>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</si>
  <si>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</si>
  <si>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</si>
  <si>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</si>
  <si>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</si>
  <si>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</si>
  <si>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</si>
  <si>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</si>
  <si>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</si>
  <si>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</si>
  <si>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</si>
  <si>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</si>
  <si>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</si>
  <si>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</si>
  <si>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</si>
  <si>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</si>
  <si>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</si>
  <si>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</si>
  <si>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</si>
  <si>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</si>
  <si>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</si>
  <si>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</si>
  <si>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</si>
  <si>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</si>
  <si>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</si>
  <si>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</si>
  <si>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</si>
  <si>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</si>
  <si>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</si>
  <si>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</si>
  <si>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</si>
  <si>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</si>
  <si>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</si>
  <si>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</si>
  <si>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</si>
  <si>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</si>
  <si>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</si>
  <si>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</si>
  <si>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</si>
  <si>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</si>
  <si>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</si>
  <si>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</si>
  <si>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</si>
  <si>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</si>
  <si>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</si>
  <si>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</si>
  <si>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</si>
  <si>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</si>
  <si>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</si>
  <si>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</si>
  <si>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</si>
  <si>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</si>
  <si>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</si>
  <si>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</si>
  <si>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</si>
  <si>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</si>
  <si>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</si>
  <si>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</si>
  <si>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</si>
  <si>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</si>
  <si>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</si>
  <si>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</si>
  <si>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</si>
  <si>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</si>
  <si>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</si>
  <si>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</si>
  <si>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</si>
  <si>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</si>
  <si>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</si>
  <si>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</si>
  <si>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</si>
  <si>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</si>
  <si>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</si>
  <si>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</si>
  <si>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</si>
  <si>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</si>
  <si>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</si>
  <si>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</si>
  <si>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</si>
  <si>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</si>
  <si>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</si>
  <si>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</si>
  <si>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</si>
  <si>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</si>
  <si>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</si>
  <si>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</si>
  <si>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</si>
  <si>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</si>
  <si>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</si>
  <si>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</si>
  <si>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</si>
  <si>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</si>
  <si>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</si>
  <si>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</si>
  <si>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</si>
  <si>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</si>
  <si>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</si>
  <si>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</si>
  <si>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</si>
  <si>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</si>
  <si>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</si>
  <si>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</si>
  <si>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</si>
  <si>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</si>
  <si>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</si>
  <si>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</si>
  <si>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</si>
  <si>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</si>
  <si>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</si>
  <si>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</si>
  <si>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</si>
  <si>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</si>
  <si>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</si>
  <si>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</si>
  <si>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</si>
  <si>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</si>
  <si>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</si>
  <si>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</si>
  <si>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</si>
  <si>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</si>
  <si>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</si>
  <si>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</si>
  <si>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</si>
  <si>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</si>
  <si>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</si>
  <si>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</si>
  <si>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</si>
  <si>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</si>
  <si>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</si>
  <si>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</si>
  <si>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</si>
  <si>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</si>
  <si>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</si>
  <si>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</si>
  <si>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</si>
  <si>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</si>
  <si>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</si>
  <si>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</si>
  <si>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</si>
  <si>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</si>
  <si>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</si>
  <si>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</si>
  <si>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</si>
  <si>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</si>
  <si>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</si>
  <si>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</si>
  <si>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</si>
  <si>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</si>
  <si>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</si>
  <si>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</si>
  <si>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</si>
  <si>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</si>
  <si>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</si>
  <si>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</si>
  <si>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</si>
  <si>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</si>
  <si>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</si>
  <si>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</si>
  <si>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</si>
  <si>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</si>
  <si>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</si>
  <si>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</si>
  <si>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</si>
  <si>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</si>
  <si>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</si>
  <si>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</si>
  <si>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</si>
  <si>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</si>
  <si>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</si>
  <si>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</si>
  <si>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</si>
  <si>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</si>
  <si>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</si>
  <si>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</si>
  <si>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</si>
  <si>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</si>
  <si>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</si>
  <si>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</si>
  <si>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</si>
  <si>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</si>
  <si>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</si>
  <si>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</si>
  <si>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</si>
  <si>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</si>
  <si>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</si>
  <si>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</si>
  <si>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</si>
  <si>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</si>
  <si>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</si>
  <si>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</si>
  <si>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</si>
  <si>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</si>
  <si>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</si>
  <si>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</si>
  <si>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</si>
  <si>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</si>
  <si>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</si>
  <si>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</si>
  <si>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</si>
  <si>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</si>
  <si>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</si>
  <si>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</si>
  <si>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</si>
  <si>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</si>
  <si>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</si>
  <si>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</si>
  <si>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</si>
  <si>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</si>
  <si>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</si>
  <si>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</si>
  <si>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</si>
  <si>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</si>
  <si>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</si>
  <si>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</si>
  <si>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</si>
  <si>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</si>
  <si>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</si>
  <si>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</si>
  <si>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</si>
  <si>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</si>
  <si>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</si>
  <si>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</si>
  <si>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</si>
  <si>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</si>
  <si>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</si>
  <si>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</si>
  <si>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</si>
  <si>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</si>
  <si>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</si>
  <si>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</si>
  <si>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</si>
  <si>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</si>
  <si>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</si>
  <si>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</si>
  <si>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</si>
  <si>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</si>
  <si>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</si>
  <si>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</si>
  <si>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</si>
  <si>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</si>
  <si>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</si>
  <si>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</si>
  <si>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</si>
  <si>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</si>
  <si>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</si>
  <si>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</si>
  <si>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</si>
  <si>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</si>
  <si>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</si>
  <si>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</si>
  <si>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</si>
  <si>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</si>
  <si>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</si>
  <si>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</si>
  <si>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</si>
  <si>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</si>
  <si>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</si>
  <si>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</si>
  <si>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</si>
  <si>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</si>
  <si>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</si>
  <si>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</si>
  <si>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</si>
  <si>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</si>
  <si>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</si>
  <si>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</si>
  <si>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</si>
  <si>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</si>
  <si>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</si>
  <si>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</si>
  <si>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</si>
  <si>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</si>
  <si>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</si>
  <si>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</si>
  <si>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</si>
  <si>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</si>
  <si>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</si>
  <si>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</si>
  <si>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</si>
  <si>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</si>
  <si>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</si>
  <si>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</si>
  <si>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</si>
  <si>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</si>
  <si>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</si>
  <si>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</si>
  <si>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</si>
  <si>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</si>
  <si>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</si>
  <si>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</si>
  <si>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</si>
  <si>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</si>
  <si>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</si>
  <si>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</si>
  <si>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</si>
  <si>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</si>
  <si>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</si>
  <si>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</si>
  <si>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</si>
  <si>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</si>
  <si>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</si>
  <si>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</si>
  <si>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</si>
  <si>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</si>
  <si>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</si>
  <si>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</si>
  <si>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</si>
  <si>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</si>
  <si>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</si>
  <si>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</si>
  <si>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</si>
  <si>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</si>
  <si>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</si>
  <si>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</si>
  <si>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</si>
  <si>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</si>
  <si>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</si>
  <si>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</si>
  <si>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</si>
  <si>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</si>
  <si>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</si>
  <si>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</si>
  <si>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</si>
  <si>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</si>
  <si>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</si>
  <si>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</si>
  <si>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</si>
  <si>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</si>
  <si>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</si>
  <si>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</si>
  <si>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</si>
  <si>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</si>
  <si>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</si>
  <si>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</si>
  <si>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</si>
  <si>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</si>
  <si>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</si>
  <si>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</si>
  <si>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</si>
  <si>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</si>
  <si>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</si>
  <si>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</si>
  <si>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</si>
  <si>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</si>
  <si>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</si>
  <si>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</si>
  <si>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</si>
  <si>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</si>
  <si>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</si>
  <si>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</si>
  <si>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</si>
  <si>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</si>
  <si>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</si>
  <si>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</si>
  <si>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</si>
  <si>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</si>
  <si>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</si>
  <si>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</si>
  <si>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</si>
  <si>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</si>
  <si>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</si>
  <si>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</si>
  <si>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</si>
  <si>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</si>
  <si>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</si>
  <si>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</si>
  <si>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</si>
  <si>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</si>
  <si>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</si>
  <si>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</si>
  <si>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</si>
  <si>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</si>
  <si>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</si>
  <si>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</si>
  <si>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</si>
  <si>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</si>
  <si>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</si>
  <si>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</si>
  <si>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</si>
  <si>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</si>
  <si>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</si>
  <si>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</si>
  <si>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</si>
  <si>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</si>
  <si>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</si>
  <si>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</si>
  <si>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</si>
  <si>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</si>
  <si>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</si>
  <si>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</si>
  <si>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</si>
  <si>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</si>
  <si>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</si>
  <si>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</si>
  <si>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</si>
  <si>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</si>
  <si>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</si>
  <si>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</si>
  <si>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</si>
  <si>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</si>
  <si>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</si>
  <si>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</si>
  <si>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</si>
  <si>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</si>
  <si>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</si>
  <si>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</si>
  <si>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</si>
  <si>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</si>
  <si>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</si>
  <si>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</si>
  <si>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</si>
  <si>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</si>
  <si>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</si>
  <si>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</si>
  <si>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</si>
  <si>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</si>
  <si>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</si>
  <si>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</si>
  <si>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</si>
  <si>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</si>
  <si>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</si>
  <si>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</si>
  <si>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</si>
  <si>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</si>
  <si>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</si>
  <si>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</si>
  <si>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</si>
  <si>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</si>
  <si>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</si>
  <si>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</si>
  <si>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</si>
  <si>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</si>
  <si>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</si>
  <si>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</si>
  <si>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</si>
  <si>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</si>
  <si>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</si>
  <si>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</si>
  <si>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</si>
  <si>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</si>
  <si>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</si>
  <si>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</si>
  <si>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</si>
  <si>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</si>
  <si>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</si>
  <si>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</si>
  <si>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</si>
  <si>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</si>
  <si>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</si>
  <si>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</si>
  <si>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</si>
  <si>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</si>
  <si>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</si>
  <si>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</si>
  <si>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</si>
  <si>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</si>
  <si>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</si>
  <si>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</si>
  <si>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</si>
  <si>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</si>
  <si>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</si>
  <si>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</si>
  <si>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</si>
  <si>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</si>
  <si>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</si>
  <si>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</si>
  <si>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</si>
  <si>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</si>
  <si>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</si>
  <si>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</si>
  <si>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</si>
  <si>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</si>
  <si>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</si>
  <si>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</si>
  <si>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</si>
  <si>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</si>
  <si>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</si>
  <si>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</si>
  <si>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</si>
  <si>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</si>
  <si>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</si>
  <si>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</si>
  <si>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</si>
  <si>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</si>
  <si>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</si>
  <si>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</si>
  <si>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</si>
  <si>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</si>
  <si>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</si>
  <si>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</si>
  <si>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</si>
  <si>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</si>
  <si>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</si>
  <si>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</si>
  <si>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</si>
  <si>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</si>
  <si>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</si>
  <si>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</si>
  <si>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</si>
  <si>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</si>
  <si>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</si>
  <si>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</si>
  <si>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</si>
  <si>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</si>
  <si>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</si>
  <si>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</si>
  <si>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</si>
  <si>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</si>
  <si>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</si>
  <si>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</si>
  <si>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</si>
  <si>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</si>
  <si>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</si>
  <si>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</si>
  <si>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</si>
  <si>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</si>
  <si>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</si>
  <si>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</si>
  <si>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</si>
  <si>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</si>
  <si>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</si>
  <si>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</si>
  <si>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</si>
  <si>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</si>
  <si>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</si>
  <si>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</si>
  <si>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</si>
  <si>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</si>
  <si>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</si>
  <si>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</si>
  <si>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</si>
  <si>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</si>
  <si>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</si>
  <si>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</si>
  <si>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</si>
  <si>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</si>
  <si>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</si>
  <si>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</si>
  <si>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</si>
  <si>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</si>
  <si>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</si>
  <si>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</si>
  <si>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</si>
  <si>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</si>
  <si>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</si>
  <si>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</si>
  <si>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</si>
  <si>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</si>
  <si>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</si>
  <si>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</si>
  <si>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</si>
  <si>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</si>
  <si>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</si>
  <si>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</si>
  <si>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</si>
  <si>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</si>
  <si>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</si>
  <si>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</si>
  <si>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</si>
  <si>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</si>
  <si>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</si>
  <si>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</si>
  <si>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</si>
  <si>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</si>
  <si>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</si>
  <si>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</si>
  <si>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</si>
  <si>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</si>
  <si>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</si>
  <si>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</si>
  <si>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</si>
  <si>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</si>
  <si>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</si>
  <si>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</si>
  <si>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</si>
  <si>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</si>
  <si>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</si>
  <si>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</si>
  <si>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</si>
  <si>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</si>
  <si>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</si>
  <si>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</si>
  <si>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</si>
  <si>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</si>
  <si>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</si>
  <si>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</si>
  <si>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</si>
  <si>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</si>
  <si>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</si>
  <si>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</si>
  <si>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</si>
  <si>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</si>
  <si>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</si>
  <si>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</si>
  <si>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</si>
  <si>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</si>
  <si>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</si>
  <si>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</si>
  <si>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</si>
  <si>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</si>
  <si>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</si>
  <si>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</si>
  <si>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</si>
  <si>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</si>
  <si>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</si>
  <si>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</si>
  <si>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</si>
  <si>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</si>
  <si>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</si>
  <si>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</si>
  <si>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</si>
  <si>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</si>
  <si>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</si>
  <si>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</si>
  <si>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</si>
  <si>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</si>
  <si>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</si>
  <si>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</si>
  <si>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</si>
  <si>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</si>
  <si>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</si>
  <si>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</si>
  <si>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</si>
  <si>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</si>
  <si>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</si>
  <si>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</si>
  <si>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</si>
  <si>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</si>
  <si>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</si>
  <si>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</si>
  <si>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</si>
  <si>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</si>
  <si>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</si>
  <si>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</si>
  <si>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</si>
  <si>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</si>
  <si>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</si>
  <si>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</si>
  <si>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</si>
  <si>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</si>
  <si>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</si>
  <si>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</si>
  <si>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</si>
  <si>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</si>
  <si>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</si>
  <si>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</si>
  <si>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</si>
  <si>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</si>
  <si>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</si>
  <si>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</si>
  <si>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</si>
  <si>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</si>
  <si>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</si>
  <si>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</si>
  <si>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</si>
  <si>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</si>
  <si>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</si>
  <si>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</si>
  <si>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</si>
  <si>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</si>
  <si>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</si>
  <si>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</si>
  <si>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</si>
  <si>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</si>
  <si>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</si>
  <si>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</si>
  <si>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</si>
  <si>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</si>
  <si>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</si>
  <si>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</si>
  <si>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</si>
  <si>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</si>
  <si>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</si>
  <si>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</si>
  <si>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</si>
  <si>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</si>
  <si>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</si>
  <si>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</si>
  <si>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</si>
  <si>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</si>
  <si>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</si>
  <si>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</si>
  <si>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</si>
  <si>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</si>
  <si>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</si>
  <si>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</si>
  <si>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</si>
  <si>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</si>
  <si>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</si>
  <si>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</si>
  <si>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</si>
  <si>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</si>
  <si>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</si>
  <si>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</si>
  <si>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</si>
  <si>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</si>
  <si>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</si>
  <si>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</si>
  <si>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</si>
  <si>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</si>
  <si>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</si>
  <si>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</si>
  <si>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</si>
  <si>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</si>
  <si>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</si>
  <si>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</si>
  <si>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</si>
  <si>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</si>
  <si>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</si>
  <si>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</si>
  <si>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</si>
  <si>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</si>
  <si>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</si>
  <si>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</si>
  <si>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</si>
  <si>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</si>
  <si>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</si>
  <si>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</si>
  <si>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</si>
  <si>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</si>
  <si>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</si>
  <si>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</si>
  <si>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</si>
  <si>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</si>
  <si>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</si>
  <si>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</si>
  <si>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</si>
  <si>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</si>
  <si>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</si>
  <si>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</si>
  <si>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</si>
  <si>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</si>
  <si>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</si>
  <si>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</si>
  <si>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</si>
  <si>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</si>
  <si>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</si>
  <si>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</si>
  <si>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</si>
  <si>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</si>
  <si>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</si>
  <si>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</si>
  <si>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</si>
  <si>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</si>
  <si>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</si>
  <si>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</si>
  <si>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</si>
  <si>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</si>
  <si>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</si>
  <si>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</si>
  <si>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</si>
  <si>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</si>
  <si>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</si>
  <si>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</si>
  <si>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</si>
  <si>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</si>
  <si>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</si>
  <si>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</si>
  <si>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</si>
  <si>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</si>
  <si>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</si>
  <si>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</si>
  <si>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</si>
  <si>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</si>
  <si>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</si>
  <si>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</si>
  <si>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</si>
  <si>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</si>
  <si>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</si>
  <si>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</si>
  <si>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</si>
  <si>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</si>
  <si>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</si>
  <si>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</si>
  <si>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</si>
  <si>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</si>
  <si>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</si>
  <si>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</si>
  <si>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</si>
  <si>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</si>
  <si>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</si>
  <si>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</si>
  <si>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</si>
  <si>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</si>
  <si>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</si>
  <si>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</si>
  <si>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</si>
  <si>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</si>
  <si>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</si>
  <si>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</si>
  <si>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</si>
  <si>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</si>
  <si>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</si>
  <si>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</si>
  <si>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</si>
  <si>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</si>
  <si>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</si>
  <si>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</si>
  <si>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</si>
  <si>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</si>
  <si>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</si>
  <si>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</si>
  <si>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</si>
  <si>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</si>
  <si>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</si>
  <si>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</si>
  <si>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</si>
  <si>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</si>
  <si>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</si>
  <si>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</si>
  <si>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</si>
  <si>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</si>
  <si>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</si>
  <si>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</si>
  <si>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</si>
  <si>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</si>
  <si>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</si>
  <si>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</si>
  <si>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</si>
  <si>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</si>
  <si>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</si>
  <si>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</si>
  <si>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</si>
  <si>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</si>
  <si>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</si>
  <si>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</si>
  <si>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</si>
  <si>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</si>
  <si>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</si>
  <si>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</si>
  <si>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</si>
  <si>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</si>
  <si>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</si>
  <si>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</si>
  <si>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</si>
  <si>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</si>
  <si>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</si>
  <si>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</si>
  <si>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</si>
  <si>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</si>
  <si>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</si>
  <si>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</si>
  <si>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</si>
  <si>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</si>
  <si>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</si>
  <si>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</si>
  <si>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</si>
  <si>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</si>
  <si>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</si>
  <si>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</si>
  <si>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</si>
  <si>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</si>
  <si>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</si>
  <si>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</si>
  <si>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</si>
  <si>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</si>
  <si>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</si>
  <si>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</si>
  <si>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</si>
  <si>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</si>
  <si>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</si>
  <si>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</si>
  <si>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</si>
  <si>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</si>
  <si>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</si>
  <si>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</si>
  <si>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</si>
  <si>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</si>
  <si>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</si>
  <si>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</si>
  <si>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</si>
  <si>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</si>
  <si>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</si>
  <si>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</si>
  <si>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</si>
  <si>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</si>
  <si>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</si>
  <si>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</si>
  <si>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</si>
  <si>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</si>
  <si>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</si>
  <si>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</si>
  <si>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</si>
  <si>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</si>
  <si>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</si>
  <si>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</si>
  <si>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</si>
  <si>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</si>
  <si>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</si>
  <si>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</si>
  <si>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</si>
  <si>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</si>
  <si>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</si>
  <si>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</si>
  <si>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</si>
  <si>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</si>
  <si>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</si>
  <si>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</si>
  <si>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</si>
  <si>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</si>
  <si>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</si>
  <si>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</si>
  <si>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</si>
  <si>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</si>
  <si>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</si>
  <si>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</si>
  <si>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</si>
  <si>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</si>
  <si>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</si>
  <si>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</si>
  <si>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</si>
  <si>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</si>
  <si>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</si>
  <si>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</si>
  <si>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</si>
  <si>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</si>
  <si>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</si>
  <si>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</si>
  <si>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</si>
  <si>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</si>
  <si>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</si>
  <si>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</si>
  <si>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</si>
  <si>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</si>
  <si>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</si>
  <si>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</si>
  <si>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</si>
  <si>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</si>
  <si>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</si>
  <si>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</si>
  <si>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</si>
  <si>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</si>
  <si>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</si>
  <si>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</si>
  <si>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</si>
  <si>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</si>
  <si>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</si>
  <si>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</si>
  <si>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</si>
  <si>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</si>
  <si>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</si>
  <si>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</si>
  <si>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</si>
  <si>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</si>
  <si>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</si>
  <si>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</si>
  <si>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</si>
  <si>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</si>
  <si>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</si>
  <si>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</si>
  <si>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</si>
  <si>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</si>
  <si>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</si>
  <si>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</si>
  <si>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</si>
  <si>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</si>
  <si>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</si>
  <si>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</si>
  <si>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</si>
  <si>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</si>
  <si>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</si>
  <si>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</si>
  <si>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</si>
  <si>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</si>
  <si>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</si>
  <si>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</si>
  <si>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</si>
  <si>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</si>
  <si>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</si>
  <si>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</si>
  <si>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</si>
  <si>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</si>
  <si>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</si>
  <si>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</si>
  <si>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</si>
  <si>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</si>
  <si>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</si>
  <si>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</si>
  <si>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</si>
  <si>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</si>
  <si>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</si>
  <si>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</si>
  <si>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</si>
  <si>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</si>
  <si>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</si>
  <si>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</si>
  <si>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</si>
  <si>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</si>
  <si>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</si>
  <si>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</si>
  <si>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</si>
  <si>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</si>
  <si>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</si>
  <si>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</si>
  <si>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</si>
  <si>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</si>
  <si>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</si>
  <si>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</si>
  <si>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</si>
  <si>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</si>
  <si>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</si>
  <si>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</si>
  <si>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</si>
  <si>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</si>
  <si>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</si>
  <si>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</si>
  <si>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</si>
  <si>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</si>
  <si>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</si>
  <si>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</si>
  <si>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</si>
  <si>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</si>
  <si>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</si>
  <si>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</si>
  <si>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</si>
  <si>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</si>
  <si>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</si>
  <si>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</si>
  <si>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</si>
  <si>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</si>
  <si>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</si>
  <si>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</si>
  <si>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</si>
  <si>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</si>
  <si>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</si>
  <si>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</si>
  <si>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</si>
  <si>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</si>
  <si>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</si>
  <si>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</si>
  <si>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</si>
  <si>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</si>
  <si>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</si>
  <si>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</si>
  <si>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</si>
  <si>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</si>
  <si>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</si>
  <si>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</si>
  <si>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</si>
  <si>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</si>
  <si>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</si>
  <si>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</si>
  <si>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</si>
  <si>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</si>
  <si>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</si>
  <si>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</si>
  <si>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</si>
  <si>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</si>
  <si>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</si>
  <si>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</si>
  <si>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</si>
  <si>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</si>
  <si>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</si>
  <si>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</si>
  <si>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</si>
  <si>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</si>
  <si>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</si>
  <si>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</si>
  <si>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</si>
  <si>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</si>
  <si>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</si>
  <si>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</si>
  <si>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</si>
  <si>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</si>
  <si>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</si>
  <si>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</si>
  <si>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</si>
  <si>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</si>
  <si>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</si>
  <si>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</si>
  <si>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</si>
  <si>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</si>
  <si>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</si>
  <si>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</si>
  <si>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</si>
  <si>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</si>
  <si>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</si>
  <si>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</si>
  <si>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</si>
  <si>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</si>
  <si>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</si>
  <si>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</si>
  <si>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</si>
  <si>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</si>
  <si>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</si>
  <si>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</si>
  <si>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</si>
  <si>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</si>
  <si>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</si>
  <si>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</si>
  <si>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</si>
  <si>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</si>
  <si>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</si>
  <si>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</si>
  <si>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</si>
  <si>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</si>
  <si>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</si>
  <si>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</si>
  <si>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</si>
  <si>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</si>
  <si>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</si>
  <si>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</si>
  <si>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</si>
  <si>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</si>
  <si>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</si>
  <si>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</si>
  <si>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</si>
  <si>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</si>
  <si>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</si>
  <si>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</si>
  <si>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</si>
  <si>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</si>
  <si>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</si>
  <si>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</si>
  <si>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</si>
  <si>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</si>
  <si>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</si>
  <si>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</si>
  <si>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</si>
  <si>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</si>
  <si>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</si>
  <si>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</si>
  <si>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</si>
  <si>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</si>
  <si>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</si>
  <si>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</si>
  <si>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</si>
  <si>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</si>
  <si>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</si>
  <si>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</si>
  <si>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</si>
  <si>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</si>
  <si>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</si>
  <si>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</si>
  <si>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</si>
  <si>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</si>
  <si>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</si>
  <si>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</si>
  <si>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</si>
  <si>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</si>
  <si>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</si>
  <si>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</si>
  <si>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</si>
  <si>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</si>
  <si>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</si>
  <si>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</si>
  <si>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</si>
  <si>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</si>
  <si>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</si>
  <si>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</si>
  <si>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</si>
  <si>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</si>
  <si>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</si>
  <si>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</si>
  <si>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</si>
  <si>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</si>
  <si>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</si>
  <si>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</si>
  <si>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</si>
  <si>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</si>
  <si>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</si>
  <si>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</si>
  <si>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</si>
  <si>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</si>
  <si>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</si>
  <si>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</si>
  <si>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</si>
  <si>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</si>
  <si>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</si>
  <si>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</si>
  <si>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</si>
  <si>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</si>
  <si>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</si>
  <si>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</si>
  <si>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</si>
  <si>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</si>
  <si>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</si>
  <si>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</si>
  <si>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</si>
  <si>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</si>
  <si>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</si>
  <si>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</si>
  <si>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</si>
  <si>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</si>
  <si>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</si>
  <si>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</si>
  <si>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</si>
  <si>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</si>
  <si>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</si>
  <si>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</si>
  <si>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</si>
  <si>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</si>
  <si>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</si>
  <si>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</si>
  <si>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</si>
  <si>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</si>
  <si>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</si>
  <si>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</si>
  <si>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</si>
  <si>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</si>
  <si>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</si>
  <si>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</si>
  <si>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</si>
  <si>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</si>
  <si>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</si>
  <si>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</si>
  <si>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</si>
  <si>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</si>
  <si>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</si>
  <si>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</si>
  <si>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</si>
  <si>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</si>
  <si>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</si>
  <si>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</si>
  <si>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</si>
  <si>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</si>
  <si>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</si>
  <si>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</si>
  <si>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</si>
  <si>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</si>
  <si>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</si>
  <si>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</si>
  <si>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</si>
  <si>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</si>
  <si>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</si>
  <si>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</si>
  <si>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</si>
  <si>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</si>
  <si>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</si>
  <si>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</si>
  <si>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</si>
  <si>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</si>
  <si>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</si>
  <si>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</si>
  <si>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</si>
  <si>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</si>
  <si>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</si>
  <si>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</si>
  <si>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</si>
  <si>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</si>
  <si>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</si>
  <si>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</si>
  <si>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</si>
  <si>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</si>
  <si>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</si>
  <si>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</si>
  <si>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</si>
  <si>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</si>
  <si>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</si>
  <si>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</si>
  <si>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</si>
  <si>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</si>
  <si>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</si>
  <si>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</si>
  <si>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</si>
  <si>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</si>
  <si>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</si>
  <si>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</si>
  <si>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</si>
  <si>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</si>
  <si>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</si>
  <si>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</si>
  <si>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</si>
  <si>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</si>
  <si>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</si>
  <si>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</si>
  <si>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</si>
  <si>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</si>
  <si>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</si>
  <si>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</si>
  <si>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</si>
  <si>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</si>
  <si>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</si>
  <si>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</si>
  <si>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</si>
  <si>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</si>
  <si>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</si>
  <si>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</si>
  <si>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</si>
  <si>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</si>
  <si>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</si>
  <si>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</si>
  <si>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</si>
  <si>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</si>
  <si>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</si>
  <si>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</si>
  <si>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</si>
  <si>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</si>
  <si>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</si>
  <si>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</si>
  <si>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</si>
  <si>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</si>
  <si>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</si>
  <si>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</si>
  <si>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</si>
  <si>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</si>
  <si>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</si>
  <si>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</si>
  <si>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</si>
  <si>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</si>
  <si>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</si>
  <si>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</si>
  <si>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</si>
  <si>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</si>
  <si>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</si>
  <si>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</si>
  <si>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</si>
  <si>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</si>
  <si>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</si>
  <si>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</si>
  <si>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</si>
  <si>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</si>
  <si>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</si>
  <si>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</si>
  <si>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</si>
  <si>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</si>
  <si>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</si>
  <si>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</si>
  <si>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</si>
  <si>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</si>
  <si>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</si>
  <si>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</si>
  <si>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</si>
  <si>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</si>
  <si>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</si>
  <si>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</si>
  <si>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</si>
  <si>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</si>
  <si>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</si>
  <si>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</si>
  <si>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</si>
  <si>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</si>
  <si>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</si>
  <si>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</si>
  <si>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</si>
  <si>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</si>
  <si>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</si>
  <si>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</si>
  <si>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</si>
  <si>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</si>
  <si>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</si>
  <si>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</si>
  <si>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</si>
  <si>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</si>
  <si>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</si>
  <si>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</si>
  <si>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</si>
  <si>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</si>
  <si>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</si>
  <si>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</si>
  <si>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</si>
  <si>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</si>
  <si>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</si>
  <si>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</si>
  <si>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</si>
  <si>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</si>
  <si>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</si>
  <si>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</si>
  <si>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</si>
  <si>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</si>
  <si>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</si>
  <si>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</si>
  <si>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</si>
  <si>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</si>
  <si>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</si>
  <si>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</si>
  <si>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</si>
  <si>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</si>
  <si>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</si>
  <si>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</si>
  <si>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</si>
  <si>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</si>
  <si>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</si>
  <si>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</si>
  <si>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</si>
  <si>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</si>
  <si>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</si>
  <si>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</si>
  <si>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</si>
  <si>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</si>
  <si>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</si>
  <si>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</si>
  <si>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</si>
  <si>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</si>
  <si>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</si>
  <si>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</si>
  <si>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</si>
  <si>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</si>
  <si>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</si>
  <si>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</si>
  <si>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</si>
  <si>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</si>
  <si>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</si>
  <si>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</si>
  <si>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</si>
  <si>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</si>
  <si>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</si>
  <si>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</si>
  <si>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</si>
  <si>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</si>
  <si>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</si>
  <si>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</si>
  <si>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</si>
  <si>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</si>
  <si>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</si>
  <si>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</si>
  <si>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</si>
  <si>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</si>
  <si>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</si>
  <si>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</si>
  <si>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</si>
  <si>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</si>
  <si>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</si>
  <si>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</si>
  <si>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</si>
  <si>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</si>
  <si>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</si>
  <si>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</si>
  <si>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</si>
  <si>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</si>
  <si>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</si>
  <si>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</si>
  <si>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</si>
  <si>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</si>
  <si>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</si>
  <si>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</si>
  <si>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</si>
  <si>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</si>
  <si>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</si>
  <si>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</si>
  <si>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</si>
  <si>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</si>
  <si>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</si>
  <si>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</si>
  <si>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</si>
  <si>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</si>
  <si>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</si>
  <si>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</si>
  <si>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</si>
  <si>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</si>
  <si>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</si>
  <si>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</si>
  <si>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</si>
  <si>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</si>
  <si>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</si>
  <si>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</si>
  <si>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</si>
  <si>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</si>
  <si>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</si>
  <si>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</si>
  <si>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</si>
  <si>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</si>
  <si>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</si>
  <si>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</si>
  <si>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</si>
  <si>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</si>
  <si>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</si>
  <si>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</si>
  <si>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</si>
  <si>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</si>
  <si>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</si>
  <si>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</si>
  <si>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</si>
  <si>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</si>
  <si>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</si>
  <si>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</si>
  <si>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</si>
  <si>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</si>
  <si>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</si>
  <si>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</si>
  <si>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</si>
  <si>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</si>
  <si>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</si>
  <si>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</si>
  <si>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</si>
  <si>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</si>
  <si>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</si>
  <si>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</si>
  <si>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</si>
  <si>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</si>
  <si>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</si>
  <si>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</si>
  <si>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</si>
  <si>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</si>
  <si>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</si>
  <si>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</si>
  <si>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</si>
  <si>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</si>
  <si>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</si>
  <si>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</si>
  <si>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</si>
  <si>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</si>
  <si>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</si>
  <si>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</si>
  <si>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</si>
  <si>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</si>
  <si>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</si>
  <si>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</si>
  <si>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</si>
  <si>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</si>
  <si>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</si>
  <si>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</si>
  <si>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</si>
  <si>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</si>
  <si>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</si>
  <si>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</si>
  <si>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</si>
  <si>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</si>
  <si>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</si>
  <si>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</si>
  <si>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</si>
  <si>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</si>
  <si>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</si>
  <si>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</si>
  <si>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</si>
  <si>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</si>
  <si>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</si>
  <si>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</si>
  <si>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</si>
  <si>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</si>
  <si>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</si>
  <si>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</si>
  <si>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</si>
  <si>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</si>
  <si>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</si>
  <si>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</si>
  <si>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</si>
  <si>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</si>
  <si>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</si>
  <si>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</si>
  <si>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</si>
  <si>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</si>
  <si>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</si>
  <si>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</si>
  <si>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</si>
  <si>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</si>
  <si>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</si>
  <si>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</si>
  <si>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</si>
  <si>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</si>
  <si>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</si>
  <si>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</si>
  <si>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</si>
  <si>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</si>
  <si>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</si>
  <si>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</si>
  <si>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</si>
  <si>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</si>
  <si>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</si>
  <si>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</si>
  <si>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</si>
  <si>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</si>
  <si>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</si>
  <si>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</si>
  <si>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</si>
  <si>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</si>
  <si>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</si>
  <si>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</si>
  <si>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</si>
  <si>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</si>
  <si>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</si>
  <si>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</si>
  <si>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</si>
  <si>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</si>
  <si>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</si>
  <si>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</si>
  <si>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</si>
  <si>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</si>
  <si>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</si>
  <si>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</si>
  <si>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</si>
  <si>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</si>
  <si>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</si>
  <si>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</si>
  <si>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</si>
  <si>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</si>
  <si>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</si>
  <si>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</si>
  <si>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</si>
  <si>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</si>
  <si>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</si>
  <si>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</si>
  <si>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</si>
  <si>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</si>
  <si>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</si>
  <si>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</si>
  <si>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</si>
  <si>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</si>
  <si>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</si>
  <si>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</si>
  <si>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</si>
  <si>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</si>
  <si>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</si>
  <si>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</si>
  <si>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</si>
  <si>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</si>
  <si>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</si>
  <si>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</si>
  <si>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</si>
  <si>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</si>
  <si>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</si>
  <si>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</si>
  <si>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</si>
  <si>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</si>
  <si>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</si>
  <si>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</si>
  <si>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</si>
  <si>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</si>
  <si>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</si>
  <si>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</si>
  <si>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</si>
  <si>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</si>
  <si>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</si>
  <si>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</si>
  <si>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</si>
  <si>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</si>
  <si>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</si>
  <si>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</si>
  <si>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</si>
  <si>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</si>
  <si>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</si>
  <si>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</si>
  <si>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</si>
  <si>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</si>
  <si>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</si>
  <si>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</si>
  <si>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</si>
  <si>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</si>
  <si>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</si>
  <si>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</si>
  <si>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</si>
  <si>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</si>
  <si>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</si>
  <si>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</si>
  <si>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</si>
  <si>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</si>
  <si>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</si>
  <si>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</si>
  <si>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</si>
  <si>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</si>
  <si>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</si>
  <si>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</si>
  <si>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</si>
  <si>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</si>
  <si>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</si>
  <si>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</si>
  <si>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</si>
  <si>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</si>
  <si>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</si>
  <si>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</si>
  <si>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</si>
  <si>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</si>
  <si>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</si>
  <si>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</si>
  <si>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</si>
  <si>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</si>
  <si>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</si>
  <si>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</si>
  <si>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</si>
  <si>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</si>
  <si>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</si>
  <si>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</si>
  <si>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</si>
  <si>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</si>
  <si>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</si>
  <si>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</si>
  <si>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</si>
  <si>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</si>
  <si>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</si>
  <si>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</si>
  <si>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</si>
  <si>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</si>
  <si>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</si>
  <si>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</si>
  <si>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</si>
  <si>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</si>
  <si>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</si>
  <si>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</si>
  <si>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</si>
  <si>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</si>
  <si>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</si>
  <si>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</si>
  <si>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</si>
  <si>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</si>
  <si>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</si>
  <si>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</si>
  <si>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</si>
  <si>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</si>
  <si>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</si>
  <si>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</si>
  <si>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</si>
  <si>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</si>
  <si>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</si>
  <si>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</si>
  <si>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</si>
  <si>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</si>
  <si>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</si>
  <si>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</si>
  <si>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</si>
  <si>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</si>
  <si>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</si>
  <si>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</si>
  <si>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</si>
  <si>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</si>
  <si>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</si>
  <si>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</si>
  <si>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</si>
  <si>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</si>
  <si>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</si>
  <si>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</si>
  <si>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</si>
  <si>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</si>
  <si>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</si>
  <si>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</si>
  <si>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</si>
  <si>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</si>
  <si>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</si>
  <si>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</si>
  <si>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</si>
  <si>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</si>
  <si>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</si>
  <si>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</si>
  <si>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</si>
  <si>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</si>
  <si>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</si>
  <si>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</si>
  <si>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</si>
  <si>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</si>
  <si>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</si>
  <si>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</si>
  <si>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</si>
  <si>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</si>
  <si>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</si>
  <si>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</si>
  <si>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</si>
  <si>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</si>
  <si>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</si>
  <si>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</si>
  <si>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</si>
  <si>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</si>
  <si>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</si>
  <si>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</si>
  <si>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</si>
  <si>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</si>
  <si>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</si>
  <si>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</si>
  <si>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</si>
  <si>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</si>
  <si>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</si>
  <si>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</si>
  <si>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</si>
  <si>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</si>
  <si>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</si>
  <si>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</si>
  <si>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</si>
  <si>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</si>
  <si>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</si>
  <si>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</si>
  <si>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</si>
  <si>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</si>
  <si>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</si>
  <si>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</si>
  <si>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</si>
  <si>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</si>
  <si>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</si>
  <si>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</si>
  <si>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</si>
  <si>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</si>
  <si>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</si>
  <si>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</si>
  <si>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</si>
  <si>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</si>
  <si>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</si>
  <si>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</si>
  <si>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</si>
  <si>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</si>
  <si>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</si>
  <si>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</si>
  <si>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</si>
  <si>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</si>
  <si>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</si>
  <si>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</si>
  <si>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</si>
  <si>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</si>
  <si>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</si>
  <si>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</si>
  <si>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</si>
  <si>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</si>
  <si>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</si>
  <si>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</si>
  <si>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</si>
  <si>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</si>
  <si>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</si>
  <si>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</si>
  <si>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</si>
  <si>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</si>
  <si>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</si>
  <si>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</si>
  <si>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</si>
  <si>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</si>
  <si>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</si>
  <si>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</si>
  <si>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</si>
  <si>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</si>
  <si>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</si>
  <si>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</si>
  <si>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</si>
  <si>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</si>
  <si>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</si>
  <si>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</si>
  <si>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</si>
  <si>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</si>
  <si>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</si>
  <si>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</si>
  <si>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</si>
  <si>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</si>
  <si>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</si>
  <si>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</si>
  <si>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</si>
  <si>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</si>
  <si>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</si>
  <si>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</si>
  <si>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</si>
  <si>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</si>
  <si>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</si>
  <si>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</si>
  <si>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</si>
  <si>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</si>
  <si>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</si>
  <si>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</si>
  <si>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</si>
  <si>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</si>
  <si>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</si>
  <si>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</si>
  <si>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</si>
  <si>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</si>
  <si>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</si>
  <si>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</si>
  <si>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</si>
  <si>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</si>
  <si>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</si>
  <si>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</si>
  <si>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</si>
  <si>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</si>
  <si>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</si>
  <si>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</si>
  <si>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</si>
  <si>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</si>
  <si>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</si>
  <si>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</si>
  <si>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</si>
  <si>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</si>
  <si>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</si>
  <si>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</si>
  <si>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</si>
  <si>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</si>
  <si>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</si>
  <si>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</si>
  <si>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</si>
  <si>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</si>
  <si>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</si>
  <si>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</si>
  <si>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</si>
  <si>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</si>
  <si>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</si>
  <si>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</si>
  <si>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</si>
  <si>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</si>
  <si>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</si>
  <si>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</si>
  <si>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</si>
  <si>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</si>
  <si>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</si>
  <si>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</si>
  <si>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</si>
  <si>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</si>
  <si>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</si>
  <si>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</si>
  <si>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</si>
  <si>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</si>
  <si>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</si>
  <si>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</si>
  <si>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</si>
  <si>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</si>
  <si>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</si>
  <si>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</si>
  <si>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</si>
  <si>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</si>
  <si>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</si>
  <si>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</si>
  <si>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</si>
  <si>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</si>
  <si>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</si>
  <si>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</si>
  <si>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</si>
  <si>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</si>
  <si>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</si>
  <si>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</si>
  <si>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</si>
  <si>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</si>
  <si>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</si>
  <si>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</si>
  <si>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</si>
  <si>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</si>
  <si>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</si>
  <si>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</si>
  <si>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</si>
  <si>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</si>
  <si>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</si>
  <si>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</si>
  <si>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</si>
  <si>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</si>
  <si>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</si>
  <si>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</si>
  <si>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</si>
  <si>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</si>
  <si>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</si>
  <si>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</si>
  <si>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</si>
  <si>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</si>
  <si>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</si>
  <si>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</si>
  <si>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</si>
  <si>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</si>
  <si>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</si>
  <si>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</si>
  <si>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</si>
  <si>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</si>
  <si>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</si>
  <si>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</si>
  <si>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</si>
  <si>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</si>
  <si>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</si>
  <si>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</si>
  <si>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</si>
  <si>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</si>
  <si>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</si>
  <si>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</si>
  <si>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</si>
  <si>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</si>
  <si>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</si>
  <si>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</si>
  <si>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</si>
  <si>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</si>
  <si>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</si>
  <si>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</si>
  <si>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</si>
  <si>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</si>
  <si>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</si>
  <si>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</si>
  <si>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</si>
  <si>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</si>
  <si>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</si>
  <si>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</si>
  <si>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</si>
  <si>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</si>
  <si>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</si>
  <si>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</si>
  <si>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</si>
  <si>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</si>
  <si>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</si>
  <si>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</si>
  <si>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</si>
  <si>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</si>
  <si>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</si>
  <si>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</si>
  <si>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</si>
  <si>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</si>
  <si>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</si>
  <si>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</si>
  <si>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</si>
  <si>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</si>
  <si>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</si>
  <si>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</si>
  <si>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</si>
  <si>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</si>
  <si>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</si>
  <si>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</si>
  <si>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</si>
  <si>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</si>
  <si>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</si>
  <si>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</si>
  <si>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</si>
  <si>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</si>
  <si>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</si>
  <si>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</si>
  <si>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</si>
  <si>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</si>
  <si>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</si>
  <si>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</si>
  <si>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</si>
  <si>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</si>
  <si>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</si>
  <si>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</si>
  <si>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</si>
  <si>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</si>
  <si>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</si>
  <si>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</si>
  <si>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</si>
  <si>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</si>
  <si>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</si>
  <si>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</si>
  <si>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</si>
  <si>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</si>
  <si>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</si>
  <si>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</si>
  <si>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</si>
  <si>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</si>
  <si>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</si>
  <si>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</si>
  <si>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</si>
  <si>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</si>
  <si>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</si>
  <si>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</si>
  <si>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</si>
  <si>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</si>
  <si>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</si>
  <si>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</si>
  <si>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</si>
  <si>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</si>
  <si>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</si>
  <si>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</si>
  <si>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</si>
  <si>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</si>
  <si>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</si>
  <si>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</si>
  <si>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</si>
  <si>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</si>
  <si>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</si>
  <si>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</si>
  <si>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</si>
  <si>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</si>
  <si>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</si>
  <si>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</si>
  <si>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</si>
  <si>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</si>
  <si>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</si>
  <si>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</si>
  <si>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</si>
  <si>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</si>
  <si>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</si>
  <si>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</si>
  <si>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</si>
  <si>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</si>
  <si>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</si>
  <si>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</si>
  <si>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</si>
  <si>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</si>
  <si>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</si>
  <si>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</si>
  <si>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</si>
  <si>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</si>
  <si>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</si>
  <si>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</si>
  <si>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</si>
  <si>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</si>
  <si>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</si>
  <si>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</si>
  <si>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</si>
  <si>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</si>
  <si>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</si>
  <si>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</si>
  <si>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</si>
  <si>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</si>
  <si>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</si>
  <si>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</si>
  <si>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</si>
  <si>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</si>
  <si>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</si>
  <si>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</si>
  <si>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</si>
  <si>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</si>
  <si>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</si>
  <si>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</si>
  <si>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</si>
  <si>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</si>
  <si>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</si>
  <si>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</si>
  <si>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</si>
  <si>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</si>
  <si>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</si>
  <si>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</si>
  <si>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</si>
  <si>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</si>
  <si>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</si>
  <si>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</si>
  <si>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</si>
  <si>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</si>
  <si>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</si>
  <si>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</si>
  <si>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</si>
  <si>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</si>
  <si>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</si>
  <si>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</si>
  <si>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</si>
  <si>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</si>
  <si>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</si>
  <si>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</si>
  <si>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</si>
  <si>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</si>
  <si>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</si>
  <si>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</si>
  <si>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</si>
  <si>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</si>
  <si>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</si>
  <si>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</si>
  <si>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</si>
  <si>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</si>
  <si>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</si>
  <si>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</si>
  <si>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</si>
  <si>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</si>
  <si>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</si>
  <si>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</si>
  <si>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</si>
  <si>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</si>
  <si>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</si>
  <si>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</si>
  <si>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</si>
  <si>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</si>
  <si>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</si>
  <si>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</si>
  <si>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</si>
  <si>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</si>
  <si>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</si>
  <si>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</si>
  <si>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</si>
  <si>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</si>
  <si>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</si>
  <si>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</si>
  <si>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</si>
  <si>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</si>
  <si>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</si>
  <si>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</si>
  <si>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</si>
  <si>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</si>
  <si>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</si>
  <si>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</si>
  <si>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</si>
  <si>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</si>
  <si>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</si>
  <si>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</si>
  <si>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</si>
  <si>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</si>
  <si>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</si>
  <si>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</si>
  <si>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</si>
  <si>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</si>
  <si>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</si>
  <si>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</si>
  <si>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</si>
  <si>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</si>
  <si>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</si>
  <si>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</si>
  <si>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</si>
  <si>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</si>
  <si>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</si>
  <si>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</si>
  <si>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</si>
  <si>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</si>
  <si>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</si>
  <si>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</si>
  <si>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</si>
  <si>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</si>
  <si>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</si>
  <si>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</si>
  <si>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</si>
  <si>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</si>
  <si>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</si>
  <si>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</si>
  <si>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</si>
  <si>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</si>
  <si>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</si>
  <si>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</si>
  <si>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</si>
  <si>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</si>
  <si>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</si>
  <si>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</si>
  <si>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</si>
  <si>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</si>
  <si>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</si>
  <si>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</si>
  <si>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</si>
  <si>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</si>
  <si>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</si>
  <si>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</si>
  <si>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</si>
  <si>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</si>
  <si>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</si>
  <si>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</si>
  <si>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</si>
  <si>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</si>
  <si>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</si>
  <si>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</si>
  <si>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</si>
  <si>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</si>
  <si>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</si>
  <si>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</si>
  <si>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</si>
  <si>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</si>
  <si>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</si>
  <si>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</si>
  <si>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</si>
  <si>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</si>
  <si>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</si>
  <si>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</si>
  <si>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</si>
  <si>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</si>
  <si>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</si>
  <si>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</si>
  <si>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</si>
  <si>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</si>
  <si>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</si>
  <si>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</si>
  <si>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</si>
  <si>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</si>
  <si>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</si>
  <si>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</si>
  <si>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</si>
  <si>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</si>
  <si>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</si>
  <si>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</si>
  <si>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</si>
  <si>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</si>
  <si>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</si>
  <si>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</si>
  <si>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</si>
  <si>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</si>
  <si>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</si>
  <si>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</si>
  <si>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</si>
  <si>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</si>
  <si>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</si>
  <si>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</si>
  <si>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</si>
  <si>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</si>
  <si>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</si>
  <si>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</si>
  <si>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</si>
  <si>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</si>
  <si>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</si>
  <si>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</si>
  <si>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</si>
  <si>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</si>
  <si>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</si>
  <si>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</si>
  <si>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</si>
  <si>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</si>
  <si>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</si>
  <si>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</si>
  <si>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</si>
  <si>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</si>
  <si>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</si>
  <si>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</si>
  <si>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</si>
  <si>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</si>
  <si>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</si>
  <si>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</si>
  <si>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</si>
  <si>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</si>
  <si>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</si>
  <si>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</si>
  <si>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</si>
  <si>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</si>
  <si>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</si>
  <si>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</si>
  <si>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</si>
  <si>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</si>
  <si>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</si>
  <si>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</si>
  <si>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</si>
  <si>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</si>
  <si>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</si>
  <si>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</si>
  <si>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</si>
  <si>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</si>
  <si>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</si>
  <si>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</si>
  <si>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</si>
  <si>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</si>
  <si>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</si>
  <si>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</si>
  <si>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</si>
  <si>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</si>
  <si>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</si>
  <si>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</si>
  <si>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</si>
  <si>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</si>
  <si>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</si>
  <si>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</si>
  <si>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</si>
  <si>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</si>
  <si>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</si>
  <si>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</si>
  <si>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</si>
  <si>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</si>
  <si>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</si>
  <si>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</si>
  <si>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</si>
  <si>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</si>
  <si>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</si>
  <si>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</si>
  <si>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</si>
  <si>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</si>
  <si>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</si>
  <si>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</si>
  <si>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</si>
  <si>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</si>
  <si>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</si>
  <si>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</si>
  <si>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</si>
  <si>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</si>
  <si>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</si>
  <si>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</si>
  <si>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</si>
  <si>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</si>
  <si>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</si>
  <si>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</si>
  <si>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</si>
  <si>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</si>
  <si>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</si>
  <si>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</si>
  <si>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</si>
  <si>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</si>
  <si>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</si>
  <si>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</si>
  <si>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</si>
  <si>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</si>
  <si>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</si>
  <si>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</si>
  <si>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</si>
  <si>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</si>
  <si>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</si>
  <si>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</si>
  <si>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</si>
  <si>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</si>
  <si>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</si>
  <si>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</si>
  <si>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</si>
  <si>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</si>
  <si>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</si>
  <si>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</si>
  <si>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</si>
  <si>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</si>
  <si>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</si>
  <si>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</si>
  <si>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</si>
  <si>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</si>
  <si>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</si>
  <si>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</si>
  <si>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</si>
  <si>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</si>
  <si>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</si>
  <si>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</si>
  <si>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</si>
  <si>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</si>
  <si>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</si>
  <si>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</si>
  <si>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</si>
  <si>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</si>
  <si>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</si>
  <si>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</si>
  <si>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</si>
  <si>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</si>
  <si>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</si>
  <si>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</si>
  <si>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</si>
  <si>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</si>
  <si>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</si>
  <si>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</si>
  <si>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</si>
  <si>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</si>
  <si>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</si>
  <si>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</si>
  <si>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</si>
  <si>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</si>
  <si>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</si>
  <si>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</si>
  <si>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</si>
  <si>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</si>
  <si>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</si>
  <si>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</si>
  <si>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</si>
  <si>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</si>
  <si>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</si>
  <si>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</si>
  <si>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</si>
  <si>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</si>
  <si>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</si>
  <si>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</si>
  <si>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</si>
  <si>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</si>
  <si>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</si>
  <si>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</si>
  <si>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</si>
  <si>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</si>
  <si>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</si>
  <si>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</si>
  <si>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</si>
  <si>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</si>
  <si>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</si>
  <si>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</si>
  <si>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</si>
  <si>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</si>
  <si>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</si>
  <si>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</si>
  <si>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</si>
  <si>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</si>
  <si>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</si>
  <si>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</si>
  <si>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</si>
  <si>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</si>
  <si>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</si>
  <si>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</si>
  <si>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</si>
  <si>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</si>
  <si>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</si>
  <si>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</si>
  <si>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</si>
  <si>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</si>
  <si>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</si>
  <si>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</si>
  <si>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</si>
  <si>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</si>
  <si>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</si>
  <si>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</si>
  <si>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</si>
  <si>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</si>
  <si>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</si>
  <si>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</si>
  <si>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</si>
  <si>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</si>
  <si>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</si>
  <si>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</si>
  <si>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</si>
  <si>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</si>
  <si>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</si>
  <si>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</si>
  <si>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</si>
  <si>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</si>
  <si>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</si>
  <si>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</si>
  <si>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</si>
  <si>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</si>
  <si>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</si>
  <si>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</si>
  <si>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</si>
  <si>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</si>
  <si>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</si>
  <si>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</si>
  <si>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</si>
  <si>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</si>
  <si>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</si>
  <si>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</si>
  <si>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</si>
  <si>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</si>
  <si>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</si>
  <si>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</si>
  <si>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</si>
  <si>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</si>
  <si>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</si>
  <si>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</si>
  <si>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</si>
  <si>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</si>
  <si>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</si>
  <si>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</si>
  <si>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</si>
  <si>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</si>
  <si>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</si>
  <si>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</si>
  <si>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</si>
  <si>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</si>
  <si>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</si>
  <si>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</si>
  <si>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</si>
  <si>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</si>
  <si>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</si>
  <si>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</si>
  <si>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</si>
  <si>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</si>
  <si>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</si>
  <si>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</si>
  <si>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</si>
  <si>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</si>
  <si>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</si>
  <si>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</si>
  <si>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</si>
  <si>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</si>
  <si>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</si>
  <si>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</si>
  <si>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</si>
  <si>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</si>
  <si>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</si>
  <si>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</si>
  <si>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</si>
  <si>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</si>
  <si>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</si>
  <si>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</si>
  <si>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</si>
  <si>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</si>
  <si>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</si>
  <si>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</si>
  <si>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</si>
  <si>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</si>
  <si>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</si>
  <si>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</si>
  <si>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</si>
  <si>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</si>
  <si>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</si>
  <si>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</si>
  <si>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</si>
  <si>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</si>
  <si>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</si>
  <si>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</si>
  <si>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</si>
  <si>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</si>
  <si>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</si>
  <si>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</si>
  <si>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</si>
  <si>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</si>
  <si>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</si>
  <si>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</si>
  <si>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</si>
  <si>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</si>
  <si>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</si>
  <si>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</si>
  <si>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</si>
  <si>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</si>
  <si>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</si>
  <si>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</si>
  <si>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</si>
  <si>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</si>
  <si>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</si>
  <si>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</si>
  <si>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</si>
  <si>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</si>
  <si>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</si>
  <si>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</si>
  <si>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</si>
  <si>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</si>
  <si>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</si>
  <si>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</si>
  <si>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</si>
  <si>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</si>
  <si>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</si>
  <si>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</si>
  <si>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</si>
  <si>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</si>
  <si>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</si>
  <si>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</si>
  <si>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</si>
  <si>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</si>
  <si>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</si>
  <si>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</si>
  <si>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</si>
  <si>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</si>
  <si>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</si>
  <si>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</si>
  <si>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</si>
  <si>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</si>
  <si>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</si>
  <si>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</si>
  <si>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</si>
  <si>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</si>
  <si>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</si>
  <si>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</si>
  <si>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</si>
  <si>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</si>
  <si>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</si>
  <si>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</si>
  <si>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</si>
  <si>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</si>
  <si>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</si>
  <si>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</si>
  <si>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</si>
  <si>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</si>
  <si>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</si>
  <si>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</si>
  <si>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</si>
  <si>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</si>
  <si>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</si>
  <si>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</si>
  <si>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</si>
  <si>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</si>
  <si>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</si>
  <si>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</si>
  <si>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</si>
  <si>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</si>
  <si>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</si>
  <si>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</si>
  <si>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</si>
  <si>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</si>
  <si>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</si>
  <si>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</si>
  <si>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</si>
  <si>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</si>
  <si>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</si>
  <si>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</si>
  <si>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</si>
  <si>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</si>
  <si>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</si>
  <si>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</si>
  <si>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</si>
  <si>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</si>
  <si>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</si>
  <si>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</si>
  <si>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</si>
  <si>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</si>
  <si>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</si>
  <si>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</si>
  <si>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</si>
  <si>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</si>
  <si>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</si>
  <si>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</si>
  <si>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</si>
  <si>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</si>
  <si>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</si>
  <si>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</si>
  <si>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</si>
  <si>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</si>
  <si>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</si>
  <si>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</si>
  <si>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</si>
  <si>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</si>
  <si>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</si>
  <si>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</si>
  <si>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</si>
  <si>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</si>
  <si>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</si>
  <si>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</si>
  <si>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</si>
  <si>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</si>
  <si>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</si>
  <si>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</si>
  <si>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</si>
  <si>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</si>
  <si>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</si>
  <si>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</si>
  <si>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</si>
  <si>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</si>
  <si>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</si>
  <si>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</si>
  <si>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</si>
  <si>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</si>
  <si>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</si>
  <si>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</si>
  <si>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</si>
  <si>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</si>
  <si>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</si>
  <si>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</si>
  <si>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</si>
  <si>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</si>
  <si>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</si>
  <si>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</si>
  <si>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</si>
  <si>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</si>
  <si>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</si>
  <si>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</si>
  <si>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</si>
  <si>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</si>
  <si>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</si>
  <si>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</si>
  <si>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</si>
  <si>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</si>
  <si>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</si>
  <si>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</si>
  <si>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</si>
  <si>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</si>
  <si>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</si>
  <si>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</si>
  <si>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</si>
  <si>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</si>
  <si>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</si>
  <si>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</si>
  <si>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</si>
  <si>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</si>
  <si>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</si>
  <si>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</si>
  <si>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</si>
  <si>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</si>
  <si>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</si>
  <si>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</si>
  <si>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</si>
  <si>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</si>
  <si>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</si>
  <si>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</si>
  <si>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</si>
  <si>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</si>
  <si>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</si>
  <si>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</si>
  <si>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</si>
  <si>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</si>
  <si>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</si>
  <si>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</si>
  <si>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</si>
  <si>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</si>
  <si>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</si>
  <si>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</si>
  <si>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</si>
  <si>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</si>
  <si>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</si>
  <si>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</si>
  <si>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</si>
  <si>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</si>
  <si>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</si>
  <si>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</si>
  <si>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</si>
  <si>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</si>
  <si>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</si>
  <si>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</si>
  <si>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</si>
  <si>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</si>
  <si>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</si>
  <si>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</si>
  <si>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</si>
  <si>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</si>
  <si>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</si>
  <si>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</si>
  <si>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</si>
  <si>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</si>
  <si>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</si>
  <si>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</si>
  <si>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</si>
  <si>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</si>
  <si>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</si>
  <si>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</si>
  <si>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</si>
  <si>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</si>
  <si>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</si>
  <si>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</si>
  <si>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</si>
  <si>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</si>
  <si>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</si>
  <si>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</si>
  <si>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</si>
  <si>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</si>
  <si>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</si>
  <si>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</si>
  <si>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</si>
  <si>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</si>
  <si>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</si>
  <si>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</si>
  <si>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</si>
  <si>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</si>
  <si>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</si>
  <si>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</si>
  <si>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</si>
  <si>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</si>
  <si>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</si>
  <si>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</si>
  <si>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</si>
  <si>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</si>
  <si>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</si>
  <si>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</si>
  <si>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</si>
  <si>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</si>
  <si>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</si>
  <si>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</si>
  <si>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</si>
  <si>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</si>
  <si>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</si>
  <si>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</si>
  <si>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</si>
  <si>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</si>
  <si>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</si>
  <si>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</si>
  <si>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</si>
  <si>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</si>
  <si>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</si>
  <si>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</si>
  <si>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</si>
  <si>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</si>
  <si>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</si>
  <si>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</si>
  <si>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</si>
  <si>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</si>
  <si>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</si>
  <si>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</si>
  <si>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</si>
  <si>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</si>
  <si>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</si>
  <si>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</si>
  <si>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</si>
  <si>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</si>
  <si>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</si>
  <si>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</si>
  <si>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</si>
  <si>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</si>
  <si>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</si>
  <si>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</si>
  <si>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</si>
  <si>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</si>
  <si>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</si>
  <si>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</si>
  <si>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</si>
  <si>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</si>
  <si>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</si>
  <si>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</si>
  <si>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</si>
  <si>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</si>
  <si>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</si>
  <si>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</si>
  <si>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</si>
  <si>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</si>
  <si>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</si>
  <si>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</si>
  <si>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</si>
  <si>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</si>
  <si>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</si>
  <si>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</si>
  <si>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</si>
  <si>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</si>
  <si>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</si>
  <si>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</si>
  <si>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</si>
  <si>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</si>
  <si>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</si>
  <si>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</si>
  <si>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</si>
  <si>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</si>
  <si>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</si>
  <si>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</si>
  <si>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</si>
  <si>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</si>
  <si>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</si>
  <si>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</si>
  <si>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</si>
  <si>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</si>
  <si>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</si>
  <si>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</si>
  <si>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</si>
  <si>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</si>
  <si>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</si>
  <si>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</si>
  <si>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</si>
  <si>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</si>
  <si>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</si>
  <si>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</si>
  <si>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</si>
  <si>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</si>
  <si>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</si>
  <si>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</si>
  <si>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</si>
  <si>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</si>
  <si>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</si>
  <si>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</si>
  <si>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</si>
  <si>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</si>
  <si>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</si>
  <si>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</si>
  <si>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</si>
  <si>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</si>
  <si>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</si>
  <si>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</si>
  <si>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</si>
  <si>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</si>
  <si>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</si>
  <si>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</si>
  <si>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</si>
  <si>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</si>
  <si>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</si>
  <si>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</si>
  <si>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</si>
  <si>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</si>
  <si>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</si>
  <si>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</si>
  <si>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</si>
  <si>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</si>
  <si>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</si>
  <si>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</si>
  <si>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</si>
  <si>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</si>
  <si>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</si>
  <si>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</si>
  <si>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</si>
  <si>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</si>
  <si>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</si>
  <si>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</si>
  <si>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</si>
  <si>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</si>
  <si>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</si>
  <si>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</si>
  <si>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</si>
  <si>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</si>
  <si>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</si>
  <si>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</si>
  <si>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</si>
  <si>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</si>
  <si>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</si>
  <si>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</si>
  <si>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</si>
  <si>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</si>
  <si>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</si>
  <si>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</si>
  <si>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</si>
  <si>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</si>
  <si>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</si>
  <si>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</si>
  <si>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</si>
  <si>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</si>
  <si>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</si>
  <si>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</si>
  <si>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</si>
  <si>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</si>
  <si>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</si>
  <si>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</si>
  <si>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</si>
  <si>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</si>
  <si>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</si>
  <si>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</si>
  <si>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</si>
  <si>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</si>
  <si>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</si>
  <si>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</si>
  <si>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</si>
  <si>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</si>
  <si>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</si>
  <si>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</si>
  <si>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</si>
  <si>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</si>
  <si>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</si>
  <si>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</si>
  <si>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</si>
  <si>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</si>
  <si>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</si>
  <si>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</si>
  <si>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</si>
  <si>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</si>
  <si>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</si>
  <si>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</si>
  <si>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</si>
  <si>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</si>
  <si>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</si>
  <si>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</si>
  <si>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</si>
  <si>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</si>
  <si>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</si>
  <si>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</si>
  <si>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</si>
  <si>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</si>
  <si>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</si>
  <si>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</si>
  <si>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</si>
  <si>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</si>
  <si>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</si>
  <si>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</si>
  <si>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</si>
  <si>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</si>
  <si>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</si>
  <si>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</si>
  <si>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</si>
  <si>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</si>
  <si>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</si>
  <si>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</si>
  <si>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</si>
  <si>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</si>
  <si>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</si>
  <si>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</si>
  <si>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</si>
  <si>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</si>
  <si>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</si>
  <si>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</si>
  <si>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</si>
  <si>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</si>
  <si>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</si>
  <si>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</si>
  <si>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</si>
  <si>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</si>
  <si>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</si>
  <si>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</si>
  <si>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</si>
  <si>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</si>
  <si>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</si>
  <si>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</si>
  <si>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</si>
  <si>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</si>
  <si>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</si>
  <si>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</si>
  <si>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</si>
  <si>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</si>
  <si>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</si>
  <si>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</si>
  <si>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</si>
  <si>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</si>
  <si>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</si>
  <si>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</si>
  <si>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</si>
  <si>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</si>
  <si>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</si>
  <si>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</si>
  <si>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</si>
  <si>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</si>
  <si>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</si>
  <si>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</si>
  <si>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</si>
  <si>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</si>
  <si>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</si>
  <si>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</si>
  <si>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</si>
  <si>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</si>
  <si>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</si>
  <si>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</si>
  <si>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</si>
  <si>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</si>
  <si>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</si>
  <si>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</si>
  <si>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</si>
  <si>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</si>
  <si>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</si>
  <si>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</si>
  <si>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</si>
  <si>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</si>
  <si>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</si>
  <si>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</si>
  <si>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</si>
  <si>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</si>
  <si>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</si>
  <si>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</si>
  <si>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</si>
  <si>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</si>
  <si>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</si>
  <si>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</si>
  <si>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</si>
  <si>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</si>
  <si>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</si>
  <si>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</si>
  <si>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</si>
  <si>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</si>
  <si>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</si>
  <si>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</si>
  <si>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</si>
  <si>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</si>
  <si>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</si>
  <si>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</si>
  <si>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</si>
  <si>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</si>
  <si>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</si>
  <si>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</si>
  <si>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</si>
  <si>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</si>
  <si>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</si>
  <si>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</si>
  <si>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</si>
  <si>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</si>
  <si>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</si>
  <si>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</si>
  <si>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</si>
  <si>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</si>
  <si>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</si>
  <si>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</si>
  <si>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</si>
  <si>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</si>
  <si>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</si>
  <si>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</si>
  <si>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</si>
  <si>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</si>
  <si>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</si>
  <si>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</si>
  <si>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</si>
  <si>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</si>
  <si>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</si>
  <si>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</si>
  <si>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</si>
  <si>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</si>
  <si>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</si>
  <si>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</si>
  <si>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</si>
  <si>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</si>
  <si>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</si>
  <si>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</si>
  <si>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</si>
  <si>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</si>
  <si>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</si>
  <si>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</si>
  <si>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</si>
  <si>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</si>
  <si>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</si>
  <si>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</si>
  <si>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</si>
  <si>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</si>
  <si>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</si>
  <si>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</si>
  <si>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</si>
  <si>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</si>
  <si>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</si>
  <si>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</si>
  <si>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</si>
  <si>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</si>
  <si>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</si>
  <si>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</si>
  <si>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</si>
  <si>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</si>
  <si>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</si>
  <si>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</si>
  <si>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</si>
  <si>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</si>
  <si>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</si>
  <si>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</si>
  <si>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</si>
  <si>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</si>
  <si>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</si>
  <si>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</si>
  <si>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</si>
  <si>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</si>
  <si>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</si>
  <si>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</si>
  <si>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</si>
  <si>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</si>
  <si>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</si>
  <si>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</si>
  <si>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</si>
  <si>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</si>
  <si>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</si>
  <si>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</si>
  <si>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</si>
  <si>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</si>
  <si>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</si>
  <si>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</si>
  <si>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</si>
  <si>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</si>
  <si>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</si>
  <si>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</si>
  <si>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</si>
  <si>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</si>
  <si>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</si>
  <si>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</si>
  <si>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</si>
  <si>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</si>
  <si>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</si>
  <si>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</si>
  <si>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</si>
  <si>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</si>
  <si>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</si>
  <si>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</si>
  <si>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</si>
  <si>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</si>
  <si>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</si>
  <si>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</si>
  <si>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</si>
  <si>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</si>
  <si>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</si>
  <si>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</si>
  <si>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</si>
  <si>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</si>
  <si>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</si>
  <si>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</si>
  <si>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</si>
  <si>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</si>
  <si>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</si>
  <si>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</si>
  <si>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</si>
  <si>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</si>
  <si>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</si>
  <si>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</si>
  <si>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</si>
  <si>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</si>
  <si>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</si>
  <si>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</si>
  <si>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</si>
  <si>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</si>
  <si>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</si>
  <si>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</si>
  <si>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</si>
  <si>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</si>
  <si>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</si>
  <si>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</si>
  <si>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</si>
  <si>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</si>
  <si>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</si>
  <si>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</si>
  <si>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</si>
  <si>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</si>
  <si>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</si>
  <si>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</si>
  <si>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</si>
  <si>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</si>
  <si>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</si>
  <si>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</si>
  <si>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</si>
  <si>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</si>
  <si>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</si>
  <si>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</si>
  <si>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</si>
  <si>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</si>
  <si>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</si>
  <si>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</si>
  <si>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</si>
  <si>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</si>
  <si>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</si>
  <si>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</si>
  <si>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</si>
  <si>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</si>
  <si>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</si>
  <si>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</si>
  <si>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</si>
  <si>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</si>
  <si>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</si>
  <si>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</si>
  <si>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</si>
  <si>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</si>
  <si>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</si>
  <si>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</si>
  <si>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</si>
  <si>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</si>
  <si>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</si>
  <si>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</si>
  <si>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</si>
  <si>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</si>
  <si>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</si>
  <si>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</si>
  <si>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</si>
  <si>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</si>
  <si>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</si>
  <si>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</si>
  <si>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</si>
  <si>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</si>
  <si>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</si>
  <si>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</si>
  <si>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</si>
  <si>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</si>
  <si>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</si>
  <si>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</si>
  <si>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</si>
  <si>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</si>
  <si>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</si>
  <si>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</si>
  <si>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</si>
  <si>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</si>
  <si>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</si>
  <si>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</si>
  <si>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</si>
  <si>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</si>
  <si>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</si>
  <si>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</si>
  <si>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</si>
  <si>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</si>
  <si>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</si>
  <si>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</si>
  <si>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</si>
  <si>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</si>
  <si>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</si>
  <si>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</si>
  <si>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</si>
  <si>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</si>
  <si>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</si>
  <si>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</si>
  <si>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</si>
  <si>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</si>
  <si>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</si>
  <si>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</si>
  <si>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</si>
  <si>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</si>
  <si>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</si>
  <si>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</si>
  <si>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</si>
  <si>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</si>
  <si>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</si>
  <si>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</si>
  <si>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</si>
  <si>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</si>
  <si>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</si>
  <si>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</si>
  <si>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</si>
  <si>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</si>
  <si>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</si>
  <si>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</si>
  <si>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</si>
  <si>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</si>
  <si>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</si>
  <si>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</si>
  <si>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</si>
  <si>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</si>
  <si>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</si>
  <si>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</si>
  <si>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</si>
  <si>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</si>
  <si>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</si>
  <si>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</si>
  <si>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</si>
  <si>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</si>
  <si>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</si>
  <si>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</si>
  <si>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</si>
  <si>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</si>
  <si>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</si>
  <si>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</si>
  <si>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</si>
  <si>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</si>
  <si>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</si>
  <si>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</si>
  <si>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</si>
  <si>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</si>
  <si>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</si>
  <si>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</si>
  <si>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</si>
  <si>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</si>
  <si>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</si>
  <si>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</si>
  <si>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</si>
  <si>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</si>
  <si>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</si>
  <si>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</si>
  <si>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</si>
  <si>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</si>
  <si>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</si>
  <si>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</si>
  <si>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</si>
  <si>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</si>
  <si>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</si>
  <si>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</si>
  <si>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</si>
  <si>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</si>
  <si>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</si>
  <si>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</si>
  <si>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</si>
  <si>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</si>
  <si>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</si>
  <si>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</si>
  <si>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</si>
  <si>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</si>
  <si>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</si>
  <si>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</si>
  <si>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</si>
  <si>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</si>
  <si>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</si>
  <si>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</si>
  <si>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</si>
  <si>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</si>
  <si>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</si>
  <si>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</si>
  <si>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</si>
  <si>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</si>
  <si>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</si>
  <si>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</si>
  <si>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</si>
  <si>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</si>
  <si>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</si>
  <si>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</si>
  <si>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</si>
  <si>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</si>
  <si>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</si>
  <si>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</si>
  <si>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</si>
  <si>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</si>
  <si>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</si>
  <si>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</si>
  <si>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</si>
  <si>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</si>
  <si>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</si>
  <si>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</si>
  <si>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</si>
  <si>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</si>
  <si>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</si>
  <si>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</si>
  <si>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</si>
  <si>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</si>
  <si>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</si>
  <si>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</si>
  <si>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</si>
  <si>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</si>
  <si>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</si>
  <si>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</si>
  <si>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</si>
  <si>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</si>
  <si>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</si>
  <si>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</si>
  <si>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</si>
  <si>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</si>
  <si>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</si>
  <si>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</si>
  <si>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</si>
  <si>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</si>
  <si>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</si>
  <si>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</si>
  <si>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</si>
  <si>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</si>
  <si>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</si>
  <si>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</si>
  <si>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</si>
  <si>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</si>
  <si>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</si>
  <si>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</si>
  <si>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</si>
  <si>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</si>
  <si>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</si>
  <si>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</si>
  <si>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</si>
  <si>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</si>
  <si>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</si>
  <si>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</si>
  <si>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</si>
  <si>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</si>
  <si>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</si>
  <si>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</si>
  <si>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</si>
  <si>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</si>
  <si>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</si>
  <si>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</si>
  <si>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</si>
  <si>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</si>
  <si>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</si>
  <si>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</si>
  <si>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</si>
  <si>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</si>
  <si>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</si>
  <si>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</si>
  <si>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</si>
  <si>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</si>
  <si>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</si>
  <si>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</si>
  <si>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</si>
  <si>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</si>
  <si>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</si>
  <si>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</si>
  <si>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</si>
  <si>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</si>
  <si>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</si>
  <si>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</si>
  <si>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</si>
  <si>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</si>
  <si>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</si>
  <si>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</si>
  <si>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</si>
  <si>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</si>
  <si>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</si>
  <si>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</si>
  <si>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</si>
  <si>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</si>
  <si>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</si>
  <si>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</si>
  <si>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</si>
  <si>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</si>
  <si>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</si>
  <si>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</si>
  <si>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</si>
  <si>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</si>
  <si>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</si>
  <si>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</si>
  <si>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</si>
  <si>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</si>
  <si>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</si>
  <si>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</si>
  <si>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</si>
  <si>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</si>
  <si>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</si>
  <si>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</si>
  <si>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</si>
  <si>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</si>
  <si>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</si>
  <si>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</si>
  <si>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</si>
  <si>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</si>
  <si>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</si>
  <si>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</si>
  <si>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</si>
  <si>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</si>
  <si>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</si>
  <si>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</si>
  <si>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</si>
  <si>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</si>
  <si>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</si>
  <si>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</si>
  <si>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</si>
  <si>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</si>
  <si>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</si>
  <si>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</si>
  <si>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</si>
  <si>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</si>
  <si>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</si>
  <si>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</si>
  <si>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</si>
  <si>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</si>
  <si>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</si>
  <si>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</si>
  <si>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</si>
  <si>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</si>
  <si>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</si>
  <si>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</si>
  <si>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</si>
  <si>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</si>
  <si>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</si>
  <si>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</si>
  <si>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</si>
  <si>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</si>
  <si>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</si>
  <si>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</si>
  <si>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</si>
  <si>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</si>
  <si>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</si>
  <si>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</si>
  <si>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</si>
  <si>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</si>
  <si>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</si>
  <si>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</si>
  <si>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</si>
  <si>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</si>
  <si>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</si>
  <si>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</si>
  <si>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</si>
  <si>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</si>
  <si>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</si>
  <si>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</si>
  <si>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</si>
  <si>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</si>
  <si>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</si>
  <si>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</si>
  <si>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</si>
  <si>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</si>
  <si>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</si>
  <si>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</si>
  <si>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</si>
  <si>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</si>
  <si>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</si>
  <si>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</si>
  <si>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</si>
  <si>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</si>
  <si>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</si>
  <si>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</si>
  <si>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</si>
  <si>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</si>
  <si>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</si>
  <si>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</si>
  <si>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</si>
  <si>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</si>
  <si>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</si>
  <si>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</si>
  <si>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</si>
  <si>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</si>
  <si>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</si>
  <si>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</si>
  <si>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</si>
  <si>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</si>
  <si>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</si>
  <si>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</si>
  <si>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</si>
  <si>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</si>
  <si>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</si>
  <si>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</si>
  <si>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</si>
  <si>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</si>
  <si>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</si>
  <si>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</si>
  <si>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</si>
  <si>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</si>
  <si>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</si>
  <si>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</si>
  <si>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</si>
  <si>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</si>
  <si>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</si>
  <si>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</si>
  <si>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</si>
  <si>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</si>
  <si>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</si>
  <si>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</si>
  <si>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</si>
  <si>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</si>
  <si>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</si>
  <si>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</si>
  <si>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</si>
  <si>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</si>
  <si>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</si>
  <si>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</si>
  <si>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</si>
  <si>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</si>
  <si>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</si>
  <si>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</si>
  <si>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</si>
  <si>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</si>
  <si>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</si>
  <si>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</si>
  <si>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</si>
  <si>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</si>
  <si>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</si>
  <si>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</si>
  <si>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</si>
  <si>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</si>
  <si>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</si>
  <si>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</si>
  <si>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</si>
  <si>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</si>
  <si>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</si>
  <si>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</si>
  <si>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</si>
  <si>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</si>
  <si>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</si>
  <si>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</si>
  <si>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</si>
  <si>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</si>
  <si>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</si>
  <si>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</si>
  <si>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</si>
  <si>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</si>
  <si>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</si>
  <si>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</si>
  <si>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</si>
  <si>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</si>
  <si>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</si>
  <si>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</si>
  <si>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</si>
  <si>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</si>
  <si>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</si>
  <si>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</si>
  <si>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</si>
  <si>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</si>
  <si>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</si>
  <si>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</si>
  <si>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</si>
  <si>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</si>
  <si>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</si>
  <si>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</si>
  <si>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</si>
  <si>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</si>
  <si>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</si>
  <si>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</si>
  <si>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</si>
  <si>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</si>
  <si>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</si>
  <si>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</si>
  <si>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</si>
  <si>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</si>
  <si>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</si>
  <si>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</si>
  <si>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</si>
  <si>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</si>
  <si>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</si>
  <si>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</si>
  <si>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</si>
  <si>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</si>
  <si>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</si>
  <si>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</si>
  <si>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</si>
  <si>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</si>
  <si>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</si>
  <si>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</si>
  <si>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</si>
  <si>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</si>
  <si>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</si>
  <si>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</si>
  <si>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</si>
  <si>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</si>
  <si>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</si>
  <si>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</si>
  <si>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</si>
  <si>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</si>
  <si>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</si>
  <si>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</si>
  <si>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</si>
  <si>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</si>
  <si>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</si>
  <si>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</si>
  <si>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</si>
  <si>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</si>
  <si>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</si>
  <si>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</si>
  <si>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</si>
  <si>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</si>
  <si>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</si>
  <si>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</si>
  <si>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</si>
  <si>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</si>
  <si>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</si>
  <si>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</si>
  <si>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</si>
  <si>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</si>
  <si>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</si>
  <si>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</si>
  <si>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</si>
  <si>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</si>
  <si>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</si>
  <si>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</si>
  <si>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</si>
  <si>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</si>
  <si>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</si>
  <si>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</si>
  <si>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</si>
  <si>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</si>
  <si>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</si>
  <si>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</si>
  <si>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</si>
  <si>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</si>
  <si>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</si>
  <si>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</si>
  <si>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</si>
  <si>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</si>
  <si>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</si>
  <si>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</si>
  <si>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</si>
  <si>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</si>
  <si>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</si>
  <si>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</si>
  <si>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</si>
  <si>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</si>
  <si>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</si>
  <si>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</si>
  <si>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</si>
  <si>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</si>
  <si>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</si>
  <si>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</si>
  <si>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</si>
  <si>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</si>
  <si>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</si>
  <si>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</si>
  <si>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</si>
  <si>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</si>
  <si>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</si>
  <si>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</si>
  <si>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</si>
  <si>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</si>
  <si>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</si>
  <si>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</si>
  <si>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</si>
  <si>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</si>
  <si>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</si>
  <si>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</si>
  <si>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</si>
  <si>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</si>
  <si>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</si>
  <si>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</si>
  <si>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</si>
  <si>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</si>
  <si>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</si>
  <si>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</si>
  <si>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</si>
  <si>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</si>
  <si>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</si>
  <si>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</si>
  <si>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</si>
  <si>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</si>
  <si>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</si>
  <si>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</si>
  <si>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</si>
  <si>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</si>
  <si>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</si>
  <si>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</si>
  <si>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</si>
  <si>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</si>
  <si>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</si>
  <si>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</si>
  <si>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</si>
  <si>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</si>
  <si>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</si>
  <si>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</si>
  <si>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</si>
  <si>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</si>
  <si>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</si>
  <si>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</si>
  <si>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</si>
  <si>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</si>
  <si>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</si>
  <si>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</si>
  <si>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</si>
  <si>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</si>
  <si>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</si>
  <si>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</si>
  <si>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</si>
  <si>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</si>
  <si>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</si>
  <si>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</si>
  <si>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</si>
  <si>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</si>
  <si>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</si>
  <si>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</si>
  <si>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</si>
  <si>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</si>
  <si>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</si>
  <si>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</si>
  <si>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</si>
  <si>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</si>
  <si>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</si>
  <si>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</si>
  <si>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</si>
  <si>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</si>
  <si>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</si>
  <si>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</si>
  <si>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</si>
  <si>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</si>
  <si>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</si>
  <si>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</si>
  <si>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</si>
  <si>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</si>
  <si>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</si>
  <si>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</si>
  <si>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</si>
  <si>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</si>
  <si>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</si>
  <si>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</si>
  <si>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</si>
  <si>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</si>
  <si>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</si>
  <si>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</si>
  <si>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</si>
  <si>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</si>
  <si>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</si>
  <si>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</si>
  <si>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</si>
  <si>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</si>
  <si>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</si>
  <si>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</si>
  <si>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</si>
  <si>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</si>
  <si>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</si>
  <si>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</si>
  <si>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</si>
  <si>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</si>
  <si>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</si>
  <si>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</si>
  <si>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</si>
  <si>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</si>
  <si>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</si>
  <si>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</si>
  <si>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</si>
  <si>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</si>
  <si>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</si>
  <si>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</si>
  <si>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</si>
  <si>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</si>
  <si>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</si>
  <si>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</si>
  <si>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</si>
  <si>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</si>
  <si>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</si>
  <si>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</si>
  <si>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</si>
  <si>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</si>
  <si>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</si>
  <si>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</si>
  <si>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</si>
  <si>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</si>
  <si>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</si>
  <si>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</si>
  <si>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</si>
  <si>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</si>
  <si>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</si>
  <si>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</si>
  <si>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</si>
  <si>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</si>
  <si>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</si>
  <si>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</si>
  <si>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</si>
  <si>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</si>
  <si>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</si>
  <si>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</si>
  <si>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</si>
  <si>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</si>
  <si>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</si>
  <si>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</si>
  <si>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</si>
  <si>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</si>
  <si>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</si>
  <si>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</si>
  <si>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</si>
  <si>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</si>
  <si>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</si>
  <si>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</si>
  <si>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</si>
  <si>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</si>
  <si>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</si>
  <si>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</si>
  <si>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</si>
  <si>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</si>
  <si>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</si>
  <si>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</si>
  <si>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</si>
  <si>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</si>
  <si>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</si>
  <si>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</si>
  <si>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</si>
  <si>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</si>
  <si>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</si>
  <si>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</si>
  <si>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</si>
  <si>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</si>
  <si>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</si>
  <si>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</si>
  <si>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</si>
  <si>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</si>
  <si>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</si>
  <si>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</si>
  <si>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</si>
  <si>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</si>
  <si>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</si>
  <si>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</si>
  <si>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</si>
  <si>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</si>
  <si>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</si>
  <si>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</si>
  <si>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</si>
  <si>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</si>
  <si>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</si>
  <si>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</si>
  <si>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</si>
  <si>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</si>
  <si>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</si>
  <si>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</si>
  <si>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</si>
  <si>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</si>
  <si>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</si>
  <si>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</si>
  <si>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</si>
  <si>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</si>
  <si>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</si>
  <si>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</si>
  <si>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</si>
  <si>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</si>
  <si>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</si>
  <si>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</si>
  <si>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</si>
  <si>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</si>
  <si>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</si>
  <si>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</si>
  <si>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</si>
  <si>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</si>
  <si>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</si>
  <si>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</si>
  <si>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</si>
  <si>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</si>
  <si>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</si>
  <si>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</si>
  <si>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</si>
  <si>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</si>
  <si>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</si>
  <si>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</si>
  <si>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</si>
  <si>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</si>
  <si>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</si>
  <si>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</si>
  <si>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</si>
  <si>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</si>
  <si>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</si>
  <si>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</si>
  <si>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</si>
  <si>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</si>
  <si>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</si>
  <si>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</si>
  <si>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</si>
  <si>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</si>
  <si>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</si>
  <si>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</si>
  <si>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</si>
  <si>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</si>
  <si>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</si>
  <si>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</si>
  <si>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</si>
  <si>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</si>
  <si>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</si>
  <si>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</si>
  <si>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</si>
  <si>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</si>
  <si>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</si>
  <si>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</si>
  <si>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</si>
  <si>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</si>
  <si>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</si>
  <si>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</si>
  <si>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</si>
  <si>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</si>
  <si>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</si>
  <si>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</si>
  <si>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</si>
  <si>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</si>
  <si>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</si>
  <si>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</si>
  <si>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</si>
  <si>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</si>
  <si>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</si>
  <si>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</si>
  <si>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</si>
  <si>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</si>
  <si>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</si>
  <si>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</si>
  <si>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</si>
  <si>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</si>
  <si>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</si>
  <si>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</si>
  <si>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</si>
  <si>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</si>
  <si>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</si>
  <si>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</si>
  <si>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</si>
  <si>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</si>
  <si>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</si>
  <si>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</si>
  <si>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</si>
  <si>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</si>
  <si>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</si>
  <si>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</si>
  <si>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</si>
  <si>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</si>
  <si>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</si>
  <si>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</si>
  <si>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</si>
  <si>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</si>
  <si>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</si>
  <si>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</si>
  <si>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</si>
  <si>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</si>
  <si>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</si>
  <si>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</si>
  <si>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</si>
  <si>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</si>
  <si>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</si>
  <si>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</si>
  <si>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</si>
  <si>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</si>
  <si>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</si>
  <si>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</si>
  <si>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</si>
  <si>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</si>
  <si>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</si>
  <si>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</si>
  <si>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</si>
  <si>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</si>
  <si>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</si>
  <si>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</si>
  <si>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</si>
  <si>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</si>
  <si>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</si>
  <si>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</si>
  <si>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</si>
  <si>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</si>
  <si>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</si>
  <si>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</si>
  <si>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</si>
  <si>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</si>
  <si>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</si>
  <si>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</si>
  <si>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</si>
  <si>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</si>
  <si>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</si>
  <si>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</si>
  <si>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</si>
  <si>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</si>
  <si>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</si>
  <si>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</si>
  <si>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</si>
  <si>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</si>
  <si>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</si>
  <si>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</si>
  <si>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</si>
  <si>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</si>
  <si>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</si>
  <si>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</si>
  <si>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</si>
  <si>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</si>
  <si>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</si>
  <si>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</si>
  <si>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</si>
  <si>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</si>
  <si>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</si>
  <si>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</si>
  <si>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</si>
  <si>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</si>
  <si>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</si>
  <si>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</si>
  <si>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</si>
  <si>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</si>
  <si>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</si>
  <si>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</si>
  <si>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</si>
  <si>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</si>
  <si>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</si>
  <si>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</si>
  <si>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</si>
  <si>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</si>
  <si>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</si>
  <si>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</si>
  <si>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</si>
  <si>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</si>
  <si>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</si>
  <si>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</si>
  <si>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</si>
  <si>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</si>
  <si>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</si>
  <si>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</si>
  <si>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</si>
  <si>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</si>
  <si>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</si>
  <si>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</si>
  <si>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</si>
  <si>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</si>
  <si>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</si>
  <si>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</si>
  <si>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</si>
  <si>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</si>
  <si>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</si>
  <si>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</si>
  <si>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</si>
  <si>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</si>
  <si>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</si>
  <si>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</si>
  <si>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</si>
  <si>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</si>
  <si>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</si>
  <si>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</si>
  <si>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</si>
  <si>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</si>
  <si>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</si>
  <si>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</si>
  <si>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</si>
  <si>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</si>
  <si>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</si>
  <si>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</si>
  <si>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</si>
  <si>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</si>
  <si>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</si>
  <si>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</si>
  <si>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</si>
  <si>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</si>
  <si>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</si>
  <si>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</si>
  <si>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</si>
  <si>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</si>
  <si>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</si>
  <si>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</si>
  <si>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</si>
  <si>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</si>
  <si>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</si>
  <si>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</si>
  <si>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</si>
  <si>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</si>
  <si>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</si>
  <si>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</si>
  <si>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</si>
  <si>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</si>
  <si>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</si>
  <si>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</si>
  <si>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</si>
  <si>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</si>
  <si>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</si>
  <si>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</si>
  <si>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</si>
  <si>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</si>
  <si>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</si>
  <si>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</si>
  <si>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</si>
  <si>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</si>
  <si>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</si>
  <si>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</si>
  <si>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</si>
  <si>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</si>
  <si>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</si>
  <si>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</si>
  <si>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</si>
  <si>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</si>
  <si>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</si>
  <si>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</si>
  <si>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</si>
  <si>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</si>
  <si>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</si>
  <si>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</si>
  <si>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</si>
  <si>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</si>
  <si>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</si>
  <si>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</si>
  <si>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</si>
  <si>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</si>
  <si>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</si>
  <si>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</si>
  <si>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</si>
  <si>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</si>
  <si>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</si>
  <si>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</si>
  <si>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</si>
  <si>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</si>
  <si>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</si>
  <si>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</si>
  <si>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</si>
  <si>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</si>
  <si>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</si>
  <si>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</si>
  <si>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</si>
  <si>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</si>
  <si>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</si>
  <si>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</si>
  <si>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</si>
  <si>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</si>
  <si>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</si>
  <si>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</si>
  <si>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</si>
  <si>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</si>
  <si>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</si>
  <si>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</si>
  <si>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</si>
  <si>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</si>
  <si>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</si>
  <si>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</si>
  <si>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</si>
  <si>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</si>
  <si>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</si>
  <si>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</si>
  <si>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</si>
  <si>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</si>
  <si>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</si>
  <si>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</si>
  <si>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</si>
  <si>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</si>
  <si>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</si>
  <si>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</si>
  <si>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</si>
  <si>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</si>
  <si>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</si>
  <si>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</si>
  <si>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</si>
  <si>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</si>
  <si>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</si>
  <si>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</si>
  <si>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</si>
  <si>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</si>
  <si>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</si>
  <si>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</si>
  <si>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</si>
  <si>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</si>
  <si>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</si>
  <si>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</si>
  <si>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</si>
  <si>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</si>
  <si>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</si>
  <si>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</si>
  <si>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</si>
  <si>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</si>
  <si>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</si>
  <si>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</si>
  <si>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</si>
  <si>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</si>
  <si>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</si>
  <si>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</si>
  <si>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</si>
  <si>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</si>
  <si>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</si>
  <si>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</si>
  <si>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</si>
  <si>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</si>
  <si>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</si>
  <si>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</si>
  <si>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</si>
  <si>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</si>
  <si>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</si>
  <si>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</si>
  <si>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</si>
  <si>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</si>
  <si>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</si>
  <si>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</si>
  <si>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</si>
  <si>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</si>
  <si>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</si>
  <si>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</si>
  <si>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</si>
  <si>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</si>
  <si>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</si>
  <si>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</si>
  <si>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</si>
  <si>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</si>
  <si>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</si>
  <si>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</si>
  <si>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</si>
  <si>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</si>
  <si>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</si>
  <si>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</si>
  <si>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</si>
  <si>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</si>
  <si>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</si>
  <si>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</si>
  <si>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</si>
  <si>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</si>
  <si>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</si>
  <si>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</si>
  <si>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</si>
  <si>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</si>
  <si>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</si>
  <si>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</si>
  <si>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</si>
  <si>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</si>
  <si>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</si>
  <si>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</si>
  <si>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</si>
  <si>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</si>
  <si>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</si>
  <si>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</si>
  <si>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</si>
  <si>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</si>
  <si>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</si>
  <si>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</si>
  <si>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</si>
  <si>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</si>
  <si>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</si>
  <si>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</si>
  <si>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</si>
  <si>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</si>
  <si>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</si>
  <si>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</si>
  <si>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</si>
  <si>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</si>
  <si>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</si>
  <si>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</si>
  <si>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</si>
  <si>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</si>
  <si>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</si>
  <si>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</si>
  <si>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</si>
  <si>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</si>
  <si>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</si>
  <si>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</si>
  <si>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</si>
  <si>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</si>
  <si>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</si>
  <si>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</si>
  <si>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</si>
  <si>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</si>
  <si>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</si>
  <si>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</si>
  <si>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</si>
  <si>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</si>
  <si>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</si>
  <si>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</si>
  <si>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</si>
  <si>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</si>
  <si>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</si>
  <si>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</si>
  <si>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</si>
  <si>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</si>
  <si>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</si>
  <si>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</si>
  <si>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</si>
  <si>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</si>
  <si>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</si>
  <si>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</si>
  <si>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</si>
  <si>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</si>
  <si>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</si>
  <si>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</si>
  <si>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</si>
  <si>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</si>
  <si>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</si>
  <si>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</si>
  <si>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</si>
  <si>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</si>
  <si>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</si>
  <si>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</si>
  <si>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</si>
  <si>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</si>
  <si>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</si>
  <si>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</si>
  <si>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</si>
  <si>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</si>
  <si>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</si>
  <si>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</si>
  <si>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</si>
  <si>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</si>
  <si>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</si>
  <si>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</si>
  <si>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</si>
  <si>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</si>
  <si>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</si>
  <si>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</si>
  <si>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</si>
  <si>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</si>
  <si>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</si>
  <si>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</si>
  <si>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</si>
  <si>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</si>
  <si>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</si>
  <si>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</si>
  <si>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</si>
  <si>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</si>
  <si>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</si>
  <si>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</si>
  <si>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</si>
  <si>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</si>
  <si>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</si>
  <si>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</si>
  <si>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</si>
  <si>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</si>
  <si>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</si>
  <si>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</si>
  <si>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</si>
  <si>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</si>
  <si>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</si>
  <si>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</si>
  <si>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</si>
  <si>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</si>
  <si>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</si>
  <si>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</si>
  <si>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</si>
  <si>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</si>
  <si>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</si>
  <si>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</si>
  <si>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</si>
  <si>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</si>
  <si>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</si>
  <si>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</si>
  <si>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</si>
  <si>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</si>
  <si>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</si>
  <si>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</si>
  <si>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</si>
  <si>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</si>
  <si>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</si>
  <si>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</si>
  <si>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</si>
  <si>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</si>
  <si>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</si>
  <si>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</si>
  <si>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</si>
  <si>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</si>
  <si>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</si>
  <si>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</si>
  <si>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</si>
  <si>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</si>
  <si>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</si>
  <si>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</si>
  <si>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</si>
  <si>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</si>
  <si>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</si>
  <si>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</si>
  <si>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</si>
  <si>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</si>
  <si>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</si>
  <si>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</si>
  <si>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</si>
  <si>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</si>
  <si>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</si>
  <si>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</si>
  <si>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</si>
  <si>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</si>
  <si>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</si>
  <si>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</si>
  <si>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</si>
  <si>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</si>
  <si>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</si>
  <si>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</si>
  <si>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</si>
  <si>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</si>
  <si>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</si>
  <si>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</si>
  <si>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</si>
  <si>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</si>
  <si>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</si>
  <si>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</si>
  <si>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</si>
  <si>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</si>
  <si>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</si>
  <si>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</si>
  <si>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</si>
  <si>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</si>
  <si>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</si>
  <si>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</si>
  <si>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</si>
  <si>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</si>
  <si>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</si>
  <si>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</si>
  <si>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</si>
  <si>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</si>
  <si>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</si>
  <si>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</si>
  <si>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</si>
  <si>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</si>
  <si>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</si>
  <si>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</si>
  <si>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</si>
  <si>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</si>
  <si>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</si>
  <si>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</si>
  <si>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</si>
  <si>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</si>
  <si>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</si>
  <si>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</si>
  <si>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</si>
  <si>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</si>
  <si>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</si>
  <si>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</si>
  <si>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</si>
  <si>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</si>
  <si>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</si>
  <si>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</si>
  <si>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</si>
  <si>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</si>
  <si>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</si>
  <si>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</si>
  <si>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</si>
  <si>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</si>
  <si>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</si>
  <si>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</si>
  <si>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</si>
  <si>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</si>
  <si>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</si>
  <si>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</si>
  <si>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</si>
  <si>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</si>
  <si>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</si>
  <si>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</si>
  <si>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</si>
  <si>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</si>
  <si>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</si>
  <si>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</si>
  <si>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</si>
  <si>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</si>
  <si>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</si>
  <si>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</si>
  <si>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</si>
  <si>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</si>
  <si>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</si>
  <si>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</si>
  <si>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</si>
  <si>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</si>
  <si>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</si>
  <si>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</si>
  <si>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</si>
  <si>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</si>
  <si>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</si>
  <si>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</si>
  <si>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</si>
  <si>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</si>
  <si>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</si>
  <si>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</si>
  <si>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</si>
  <si>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</si>
  <si>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</si>
  <si>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</si>
  <si>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</si>
  <si>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</si>
  <si>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</si>
  <si>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</si>
  <si>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</si>
  <si>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</si>
  <si>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</si>
  <si>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</si>
  <si>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</si>
  <si>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</si>
  <si>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</si>
  <si>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</si>
  <si>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</si>
  <si>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</si>
  <si>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</si>
  <si>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</si>
  <si>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</si>
  <si>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</si>
  <si>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</si>
  <si>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</si>
  <si>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</si>
  <si>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</si>
  <si>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</si>
  <si>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</si>
  <si>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</si>
  <si>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</si>
  <si>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</si>
  <si>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</si>
  <si>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</si>
  <si>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</si>
  <si>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</si>
  <si>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</si>
  <si>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</si>
  <si>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</si>
  <si>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</si>
  <si>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</si>
  <si>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</si>
  <si>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</si>
  <si>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</si>
  <si>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</si>
  <si>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</si>
  <si>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</si>
  <si>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</si>
  <si>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</si>
  <si>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</si>
  <si>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</si>
  <si>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</si>
  <si>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</si>
  <si>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</si>
  <si>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</si>
  <si>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</si>
  <si>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</si>
  <si>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</si>
  <si>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</si>
  <si>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</si>
  <si>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</si>
  <si>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</si>
  <si>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</si>
  <si>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</si>
  <si>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</si>
  <si>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</si>
  <si>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</si>
  <si>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</si>
  <si>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</si>
  <si>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</si>
  <si>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</si>
  <si>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</si>
  <si>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</si>
  <si>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</si>
  <si>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</si>
  <si>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</si>
  <si>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</si>
  <si>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</si>
  <si>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</si>
  <si>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</si>
  <si>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</si>
  <si>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</si>
  <si>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</si>
  <si>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</si>
  <si>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</si>
  <si>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</si>
  <si>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</si>
  <si>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</si>
  <si>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</si>
  <si>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</si>
  <si>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</si>
  <si>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</si>
  <si>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</si>
  <si>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</si>
  <si>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</si>
  <si>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</si>
  <si>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</si>
  <si>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</si>
  <si>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</si>
  <si>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</si>
  <si>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</si>
  <si>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</si>
  <si>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</si>
  <si>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</si>
  <si>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</si>
  <si>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</si>
  <si>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</si>
  <si>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</si>
  <si>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</si>
  <si>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</si>
  <si>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</si>
  <si>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</si>
  <si>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</si>
  <si>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</si>
  <si>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</si>
  <si>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</si>
  <si>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</si>
  <si>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</si>
  <si>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</si>
  <si>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</si>
  <si>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</si>
  <si>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</si>
  <si>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</si>
  <si>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</si>
  <si>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</si>
  <si>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</si>
  <si>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</si>
  <si>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</si>
  <si>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</si>
  <si>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</si>
  <si>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</si>
  <si>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</si>
  <si>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</si>
  <si>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</si>
  <si>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</si>
  <si>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</si>
  <si>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</si>
  <si>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</si>
  <si>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</si>
  <si>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</si>
  <si>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</si>
  <si>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</si>
  <si>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</si>
  <si>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</si>
  <si>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</si>
  <si>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</si>
  <si>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</si>
  <si>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</si>
  <si>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</si>
  <si>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</si>
  <si>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</si>
  <si>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</si>
  <si>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</si>
  <si>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</si>
  <si>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</si>
  <si>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</si>
  <si>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</si>
  <si>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</si>
  <si>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</si>
  <si>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</si>
  <si>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</si>
  <si>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</si>
  <si>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</si>
  <si>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</si>
  <si>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</si>
  <si>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</si>
  <si>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</si>
  <si>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</si>
  <si>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</si>
  <si>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</si>
  <si>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</si>
  <si>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</si>
  <si>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</si>
  <si>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</si>
  <si>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</si>
  <si>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</si>
  <si>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</si>
  <si>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</si>
  <si>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</si>
  <si>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</si>
  <si>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</si>
  <si>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</si>
  <si>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</si>
  <si>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</si>
  <si>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</si>
  <si>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</si>
  <si>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</si>
  <si>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</si>
  <si>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</si>
  <si>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</si>
  <si>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</si>
  <si>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</si>
  <si>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</si>
  <si>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</si>
  <si>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</si>
  <si>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</si>
  <si>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</si>
  <si>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</si>
  <si>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</si>
  <si>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</si>
  <si>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</si>
  <si>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</si>
  <si>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</si>
  <si>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</si>
  <si>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</si>
  <si>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</si>
  <si>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</si>
  <si>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</si>
  <si>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</si>
  <si>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</si>
  <si>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</si>
  <si>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</si>
  <si>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</si>
  <si>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</si>
  <si>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</si>
  <si>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</si>
  <si>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</si>
  <si>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</si>
  <si>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</si>
  <si>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</si>
  <si>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</si>
  <si>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</si>
  <si>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</si>
  <si>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</si>
  <si>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</si>
  <si>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</si>
  <si>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</si>
  <si>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</si>
  <si>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</si>
  <si>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</si>
  <si>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</si>
  <si>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</si>
  <si>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</si>
  <si>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</si>
  <si>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</si>
  <si>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</si>
  <si>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</si>
  <si>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</si>
  <si>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</si>
  <si>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</si>
  <si>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</si>
  <si>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</si>
  <si>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</si>
  <si>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</si>
  <si>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</si>
  <si>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</si>
  <si>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</si>
  <si>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</si>
  <si>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</si>
  <si>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</si>
  <si>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</si>
  <si>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</si>
  <si>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</si>
  <si>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</si>
  <si>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</si>
  <si>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</si>
  <si>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</si>
  <si>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</si>
  <si>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</si>
  <si>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</si>
  <si>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</si>
  <si>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</si>
  <si>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</si>
  <si>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</si>
  <si>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</si>
  <si>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</si>
  <si>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</si>
  <si>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</si>
  <si>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</si>
  <si>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</si>
  <si>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</si>
  <si>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</si>
  <si>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</si>
  <si>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</si>
  <si>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</si>
  <si>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</si>
  <si>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</si>
  <si>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</si>
  <si>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</si>
  <si>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</si>
  <si>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</si>
  <si>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</si>
  <si>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</si>
  <si>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</si>
  <si>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</si>
  <si>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</si>
  <si>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</si>
  <si>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</si>
  <si>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</si>
  <si>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</si>
  <si>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</si>
  <si>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</si>
  <si>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</si>
  <si>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</si>
  <si>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</si>
  <si>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</si>
  <si>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</si>
  <si>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</si>
  <si>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</si>
  <si>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</si>
  <si>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</si>
  <si>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</si>
  <si>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</si>
  <si>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</si>
  <si>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</si>
  <si>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</si>
  <si>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</si>
  <si>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</si>
  <si>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</si>
  <si>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</si>
  <si>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</si>
  <si>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</si>
  <si>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</si>
  <si>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</si>
  <si>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</si>
  <si>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</si>
  <si>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</si>
  <si>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</si>
  <si>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</si>
  <si>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</si>
  <si>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</si>
  <si>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</si>
  <si>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</si>
  <si>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</si>
  <si>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</si>
  <si>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</si>
  <si>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</si>
  <si>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</si>
  <si>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</si>
  <si>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</si>
  <si>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</si>
  <si>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</si>
  <si>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</si>
  <si>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</si>
  <si>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</si>
  <si>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</si>
  <si>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</si>
  <si>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</si>
  <si>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</si>
  <si>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</si>
  <si>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</si>
  <si>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</si>
  <si>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</si>
  <si>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</si>
  <si>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</si>
  <si>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</si>
  <si>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</si>
  <si>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</si>
  <si>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</si>
  <si>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</si>
  <si>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</si>
  <si>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</si>
  <si>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</si>
  <si>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</si>
  <si>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</si>
  <si>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</si>
  <si>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</si>
  <si>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</si>
  <si>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</si>
  <si>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</si>
  <si>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</si>
  <si>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</si>
  <si>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</si>
  <si>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</si>
  <si>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</si>
  <si>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</si>
  <si>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</si>
  <si>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</si>
  <si>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</si>
  <si>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</si>
  <si>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</si>
  <si>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</si>
  <si>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</si>
  <si>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</si>
  <si>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</si>
  <si>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</si>
  <si>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</si>
  <si>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</si>
  <si>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</si>
  <si>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</si>
  <si>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</si>
  <si>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</si>
  <si>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</si>
  <si>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</si>
  <si>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</si>
  <si>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</si>
  <si>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</si>
  <si>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</si>
  <si>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</si>
  <si>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</si>
  <si>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</si>
  <si>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</si>
  <si>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</si>
  <si>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</si>
  <si>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</si>
  <si>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</si>
  <si>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</si>
  <si>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</si>
  <si>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</si>
  <si>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</si>
  <si>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</si>
  <si>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</si>
  <si>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</si>
  <si>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</si>
  <si>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</si>
  <si>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</si>
  <si>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</si>
  <si>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</si>
  <si>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</si>
  <si>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</si>
  <si>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</si>
  <si>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</si>
  <si>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</si>
  <si>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</si>
  <si>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</si>
  <si>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</si>
  <si>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</si>
  <si>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</si>
  <si>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</si>
  <si>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</si>
  <si>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</si>
  <si>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</si>
  <si>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</si>
  <si>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</si>
  <si>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</si>
  <si>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</si>
  <si>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</si>
  <si>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</si>
  <si>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</si>
  <si>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</si>
  <si>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</si>
  <si>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</si>
  <si>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</si>
  <si>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</si>
  <si>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</si>
  <si>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</si>
  <si>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</si>
  <si>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</si>
  <si>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</si>
  <si>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</si>
  <si>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</si>
  <si>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</si>
  <si>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</si>
  <si>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</si>
  <si>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</si>
  <si>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</si>
  <si>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</si>
  <si>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</si>
  <si>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</si>
  <si>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</si>
  <si>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</si>
  <si>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</si>
  <si>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</si>
  <si>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</si>
  <si>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</si>
  <si>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</si>
  <si>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</si>
  <si>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</si>
  <si>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</si>
  <si>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</si>
  <si>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</si>
  <si>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</si>
  <si>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</si>
  <si>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</si>
  <si>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</si>
  <si>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</si>
  <si>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</si>
  <si>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</si>
  <si>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</si>
  <si>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</si>
  <si>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</si>
  <si>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</si>
  <si>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</si>
  <si>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</si>
  <si>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</si>
  <si>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</si>
  <si>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</si>
  <si>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</si>
  <si>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</si>
  <si>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</si>
  <si>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</si>
  <si>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</si>
  <si>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</si>
  <si>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</si>
  <si>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</si>
  <si>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</si>
  <si>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</si>
  <si>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</si>
  <si>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</si>
  <si>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</si>
  <si>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</si>
  <si>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</si>
  <si>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</si>
  <si>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</si>
  <si>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</si>
  <si>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</si>
  <si>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</si>
  <si>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</si>
  <si>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</si>
  <si>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</si>
  <si>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</si>
  <si>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</si>
  <si>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</si>
  <si>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</si>
  <si>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</si>
  <si>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</si>
  <si>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</si>
  <si>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</si>
  <si>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</si>
  <si>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</si>
  <si>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</si>
  <si>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</si>
  <si>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</si>
  <si>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</si>
  <si>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</si>
  <si>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</si>
  <si>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</si>
  <si>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</si>
  <si>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</si>
  <si>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</si>
  <si>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</si>
  <si>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</si>
  <si>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</si>
  <si>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</si>
  <si>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</si>
  <si>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</si>
  <si>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</si>
  <si>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</si>
  <si>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</si>
  <si>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</si>
  <si>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</si>
  <si>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</si>
  <si>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</si>
  <si>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</si>
  <si>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</si>
  <si>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</si>
  <si>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</si>
  <si>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</si>
  <si>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</si>
  <si>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</si>
  <si>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</si>
  <si>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</si>
  <si>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</si>
  <si>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</si>
  <si>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</si>
  <si>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</si>
  <si>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</si>
  <si>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</si>
  <si>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</si>
  <si>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</si>
  <si>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</si>
  <si>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</si>
  <si>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</si>
  <si>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</si>
  <si>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</si>
  <si>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</si>
  <si>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</si>
  <si>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</si>
  <si>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</si>
  <si>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</si>
  <si>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</si>
  <si>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</si>
  <si>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</si>
  <si>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</si>
  <si>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</si>
  <si>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</si>
  <si>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</si>
  <si>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</si>
  <si>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</si>
  <si>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</si>
  <si>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</si>
  <si>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</si>
  <si>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</si>
  <si>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</si>
  <si>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</si>
  <si>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</si>
  <si>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</si>
  <si>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</si>
  <si>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</si>
  <si>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</si>
  <si>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</si>
  <si>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</si>
  <si>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</si>
  <si>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</si>
  <si>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</si>
  <si>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</si>
  <si>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</si>
  <si>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</si>
  <si>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</si>
  <si>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</si>
  <si>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</si>
  <si>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</si>
  <si>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</si>
  <si>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</si>
  <si>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</si>
  <si>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</si>
  <si>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</si>
  <si>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</si>
  <si>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</si>
  <si>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</si>
  <si>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</si>
  <si>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</si>
  <si>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</si>
  <si>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</si>
  <si>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</si>
  <si>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</si>
  <si>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</si>
  <si>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</si>
  <si>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</si>
  <si>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</si>
  <si>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</si>
  <si>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</si>
  <si>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</si>
  <si>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</si>
  <si>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</si>
  <si>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</si>
  <si>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</si>
  <si>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</si>
  <si>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</si>
  <si>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</si>
  <si>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</si>
  <si>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</si>
  <si>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</si>
  <si>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</si>
  <si>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</si>
  <si>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</si>
  <si>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</si>
  <si>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</si>
  <si>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</si>
  <si>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</si>
  <si>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</si>
  <si>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</si>
  <si>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</si>
  <si>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</si>
  <si>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</si>
  <si>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</si>
  <si>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</si>
  <si>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</si>
  <si>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</si>
  <si>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</si>
  <si>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</si>
  <si>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</si>
  <si>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</si>
  <si>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</si>
  <si>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</si>
  <si>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</si>
  <si>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</si>
  <si>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</si>
  <si>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</si>
  <si>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</si>
  <si>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</si>
  <si>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</si>
  <si>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</si>
  <si>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</si>
  <si>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</si>
  <si>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</si>
  <si>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</si>
  <si>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</si>
  <si>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</si>
  <si>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</si>
  <si>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</si>
  <si>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</si>
  <si>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</si>
  <si>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</si>
  <si>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</si>
  <si>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</si>
  <si>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</si>
  <si>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</si>
  <si>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</si>
  <si>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</si>
  <si>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</si>
  <si>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</si>
  <si>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</si>
  <si>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</si>
  <si>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</si>
  <si>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</si>
  <si>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</si>
  <si>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</si>
  <si>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</si>
  <si>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</si>
  <si>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</si>
  <si>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</si>
  <si>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</si>
  <si>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</si>
  <si>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</si>
  <si>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</si>
  <si>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</si>
  <si>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</si>
  <si>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</si>
  <si>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</si>
  <si>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</si>
  <si>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</si>
  <si>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</si>
  <si>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</si>
  <si>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</si>
  <si>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</si>
  <si>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</si>
  <si>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</si>
  <si>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</si>
  <si>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</si>
  <si>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</si>
  <si>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</si>
  <si>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</si>
  <si>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</si>
  <si>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</si>
  <si>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</si>
  <si>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</si>
  <si>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</si>
  <si>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</si>
  <si>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</si>
  <si>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</si>
  <si>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</si>
  <si>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</si>
  <si>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</si>
  <si>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</si>
  <si>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</si>
  <si>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</si>
  <si>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</si>
  <si>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</si>
  <si>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</si>
  <si>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</si>
  <si>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</si>
  <si>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</si>
  <si>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</si>
  <si>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</si>
  <si>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</si>
  <si>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</si>
  <si>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</si>
  <si>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</si>
  <si>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</si>
  <si>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</si>
  <si>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</si>
  <si>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</si>
  <si>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</si>
  <si>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</si>
  <si>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</si>
  <si>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</si>
  <si>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</si>
  <si>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</si>
  <si>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</si>
  <si>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</si>
  <si>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</si>
  <si>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</si>
  <si>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</si>
  <si>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</si>
  <si>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</si>
  <si>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</si>
  <si>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</si>
  <si>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</si>
  <si>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</si>
  <si>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</si>
  <si>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</si>
  <si>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</si>
  <si>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</si>
  <si>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</si>
  <si>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</si>
  <si>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</si>
  <si>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</si>
  <si>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</si>
  <si>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</si>
  <si>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</si>
  <si>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</si>
  <si>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</si>
  <si>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</si>
  <si>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</si>
  <si>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</si>
  <si>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</si>
  <si>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</si>
  <si>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</si>
  <si>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</si>
  <si>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</si>
  <si>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</si>
  <si>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</si>
  <si>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</si>
  <si>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</si>
  <si>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</si>
  <si>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</si>
  <si>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</si>
  <si>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</si>
  <si>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</si>
  <si>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</si>
  <si>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</si>
  <si>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</si>
  <si>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</si>
  <si>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</si>
  <si>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</si>
  <si>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</si>
  <si>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</si>
  <si>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</si>
  <si>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</si>
  <si>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</si>
  <si>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</si>
  <si>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</si>
  <si>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</si>
  <si>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</si>
  <si>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</si>
  <si>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</si>
  <si>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</si>
  <si>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</si>
  <si>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</si>
  <si>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</si>
  <si>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</si>
  <si>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</si>
  <si>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</si>
  <si>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</si>
  <si>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</si>
  <si>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</si>
  <si>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</si>
  <si>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</si>
  <si>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</si>
  <si>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</si>
  <si>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</si>
  <si>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</si>
  <si>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</si>
  <si>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</si>
  <si>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</si>
  <si>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</si>
  <si>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</si>
  <si>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</si>
  <si>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</si>
  <si>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</si>
  <si>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</si>
  <si>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</si>
  <si>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</si>
  <si>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</si>
  <si>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</si>
  <si>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</si>
  <si>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</si>
  <si>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</si>
  <si>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</si>
  <si>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</si>
  <si>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</si>
  <si>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</si>
  <si>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</si>
  <si>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</si>
  <si>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</si>
  <si>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</si>
  <si>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</si>
  <si>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</si>
  <si>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</si>
  <si>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</si>
  <si>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</si>
  <si>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</si>
  <si>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</si>
  <si>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</si>
  <si>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</si>
  <si>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</si>
  <si>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</si>
  <si>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</si>
  <si>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</si>
  <si>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</si>
  <si>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</si>
  <si>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</si>
  <si>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</si>
  <si>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</si>
  <si>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</si>
  <si>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</si>
  <si>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</si>
  <si>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</si>
  <si>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</si>
  <si>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</si>
  <si>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</si>
  <si>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</si>
  <si>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</si>
  <si>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</si>
  <si>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</si>
  <si>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</si>
  <si>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</si>
  <si>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</si>
  <si>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</si>
  <si>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</si>
  <si>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</si>
  <si>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</si>
  <si>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</si>
  <si>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</si>
  <si>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</si>
  <si>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</si>
  <si>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</si>
  <si>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</si>
  <si>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</si>
  <si>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</si>
  <si>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</si>
  <si>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</si>
  <si>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</si>
  <si>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</si>
  <si>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</si>
  <si>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</si>
  <si>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</si>
  <si>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</si>
  <si>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</si>
  <si>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</si>
  <si>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</si>
  <si>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</si>
  <si>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</si>
  <si>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</si>
  <si>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</si>
  <si>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</si>
  <si>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</si>
  <si>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</si>
  <si>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</si>
  <si>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</si>
  <si>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</si>
  <si>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</si>
  <si>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</si>
  <si>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</si>
  <si>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</si>
  <si>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</si>
  <si>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</si>
  <si>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</si>
  <si>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</si>
  <si>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</si>
  <si>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</si>
  <si>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</si>
  <si>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</si>
  <si>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</si>
  <si>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</si>
  <si>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</si>
  <si>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</si>
  <si>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</si>
  <si>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</si>
  <si>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</si>
  <si>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</si>
  <si>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</si>
  <si>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</si>
  <si>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</si>
  <si>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</si>
  <si>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</si>
  <si>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</si>
  <si>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</si>
  <si>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</si>
  <si>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</si>
  <si>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</si>
  <si>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</si>
  <si>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</si>
  <si>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</si>
  <si>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</si>
  <si>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</si>
  <si>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</si>
  <si>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</si>
  <si>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</si>
  <si>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</si>
  <si>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</si>
  <si>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</si>
  <si>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</si>
  <si>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</si>
  <si>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</si>
  <si>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</si>
  <si>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</si>
  <si>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</si>
  <si>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</si>
  <si>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</si>
  <si>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</si>
  <si>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</si>
  <si>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</si>
  <si>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</si>
  <si>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</si>
  <si>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</si>
  <si>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</si>
  <si>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</si>
  <si>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</si>
  <si>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</si>
  <si>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</si>
  <si>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</si>
  <si>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</si>
  <si>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</si>
  <si>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</si>
  <si>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</si>
  <si>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</si>
  <si>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</si>
  <si>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</si>
  <si>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</si>
  <si>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</si>
  <si>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</si>
  <si>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</si>
  <si>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</si>
  <si>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</si>
  <si>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</si>
  <si>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</si>
  <si>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</si>
  <si>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</si>
  <si>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</si>
  <si>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</si>
  <si>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</si>
  <si>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</si>
  <si>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</si>
  <si>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</si>
  <si>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</si>
  <si>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</si>
  <si>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</si>
  <si>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</si>
  <si>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</si>
  <si>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</si>
  <si>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</si>
  <si>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</si>
  <si>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</si>
  <si>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</si>
  <si>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</si>
  <si>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</si>
  <si>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</si>
  <si>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</si>
  <si>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</si>
  <si>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</si>
  <si>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</si>
  <si>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</si>
  <si>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</si>
  <si>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</si>
  <si>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</si>
  <si>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</si>
  <si>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</si>
  <si>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</si>
  <si>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</si>
  <si>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</si>
  <si>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</si>
  <si>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</si>
  <si>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</si>
  <si>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</si>
  <si>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</si>
  <si>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</si>
  <si>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</si>
  <si>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</si>
  <si>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</si>
  <si>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</si>
  <si>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</si>
  <si>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</si>
  <si>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</si>
  <si>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</si>
  <si>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</si>
  <si>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</si>
  <si>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</si>
  <si>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</si>
  <si>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</si>
  <si>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</si>
  <si>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</si>
  <si>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</si>
  <si>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</si>
  <si>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</si>
  <si>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</si>
  <si>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</si>
  <si>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</si>
  <si>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</si>
  <si>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</si>
  <si>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</si>
  <si>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</si>
  <si>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</si>
  <si>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</si>
  <si>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</si>
  <si>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</si>
  <si>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</si>
  <si>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</si>
  <si>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</si>
  <si>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</si>
  <si>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</si>
  <si>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</si>
  <si>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</si>
  <si>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</si>
  <si>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</si>
  <si>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</si>
  <si>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</si>
  <si>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</si>
  <si>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</si>
  <si>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</si>
  <si>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</si>
  <si>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</si>
  <si>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</si>
  <si>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</si>
  <si>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</si>
  <si>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</si>
  <si>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</si>
  <si>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</si>
  <si>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</si>
  <si>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</si>
  <si>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</si>
  <si>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</si>
  <si>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</si>
  <si>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</si>
  <si>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</si>
  <si>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</si>
  <si>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</si>
  <si>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</si>
  <si>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</si>
  <si>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</si>
  <si>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</si>
  <si>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</si>
  <si>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</si>
  <si>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</si>
  <si>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</si>
  <si>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</si>
  <si>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</si>
  <si>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</si>
  <si>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</si>
  <si>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</si>
  <si>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</si>
  <si>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</si>
  <si>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</si>
  <si>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</si>
  <si>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</si>
  <si>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</si>
  <si>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</si>
  <si>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</si>
  <si>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</si>
  <si>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</si>
  <si>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</si>
  <si>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</si>
  <si>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</si>
  <si>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</si>
  <si>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</si>
  <si>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</si>
  <si>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</si>
  <si>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</si>
  <si>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</si>
  <si>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</si>
  <si>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</si>
  <si>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</si>
  <si>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</si>
  <si>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</si>
  <si>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</si>
  <si>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</si>
  <si>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</si>
  <si>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</si>
  <si>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</si>
  <si>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</si>
  <si>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</si>
  <si>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</si>
  <si>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</si>
  <si>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</si>
  <si>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</si>
  <si>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</si>
  <si>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</si>
  <si>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</si>
  <si>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</si>
  <si>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</si>
  <si>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</si>
  <si>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</si>
  <si>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</si>
  <si>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</si>
  <si>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</si>
  <si>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</si>
  <si>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</si>
  <si>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</si>
  <si>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</si>
  <si>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</si>
  <si>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</si>
  <si>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</si>
  <si>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</si>
  <si>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</si>
  <si>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</si>
  <si>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</si>
  <si>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</si>
  <si>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</si>
  <si>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</si>
  <si>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</si>
  <si>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</si>
  <si>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</si>
  <si>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</si>
  <si>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</si>
  <si>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</si>
  <si>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</si>
  <si>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</si>
  <si>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</si>
  <si>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</si>
  <si>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</si>
  <si>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</si>
  <si>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</si>
  <si>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</si>
  <si>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</si>
  <si>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</si>
  <si>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</si>
  <si>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</si>
  <si>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</si>
  <si>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</si>
  <si>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</si>
  <si>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</si>
  <si>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</si>
  <si>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</si>
  <si>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</si>
  <si>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</si>
  <si>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</si>
  <si>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</si>
  <si>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</si>
  <si>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</si>
  <si>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</si>
  <si>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</si>
  <si>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</si>
  <si>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</si>
  <si>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</si>
  <si>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</si>
  <si>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</si>
  <si>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</si>
  <si>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</si>
  <si>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</si>
  <si>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</si>
  <si>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</si>
  <si>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</si>
  <si>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</si>
  <si>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</si>
  <si>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</si>
  <si>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</si>
  <si>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</si>
  <si>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</si>
  <si>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</si>
  <si>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</si>
  <si>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</si>
  <si>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</si>
  <si>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</si>
  <si>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</si>
  <si>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</si>
  <si>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</si>
  <si>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</si>
  <si>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</si>
  <si>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</si>
  <si>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</si>
  <si>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</si>
  <si>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</si>
  <si>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</si>
  <si>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</si>
  <si>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</si>
  <si>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</si>
  <si>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</si>
  <si>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</si>
  <si>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</si>
  <si>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</si>
  <si>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</si>
  <si>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</si>
  <si>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</si>
  <si>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</si>
  <si>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</si>
  <si>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</si>
  <si>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</si>
  <si>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</si>
  <si>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</si>
  <si>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</si>
  <si>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</si>
  <si>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</si>
  <si>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</si>
  <si>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</si>
  <si>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</si>
  <si>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</si>
  <si>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</si>
  <si>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</si>
  <si>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</si>
  <si>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</si>
  <si>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</si>
  <si>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</si>
  <si>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</si>
  <si>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</si>
  <si>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</si>
  <si>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</si>
  <si>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</si>
  <si>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</si>
  <si>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</si>
  <si>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</si>
  <si>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</si>
  <si>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</si>
  <si>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</si>
  <si>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</si>
  <si>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</si>
  <si>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</si>
  <si>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</si>
  <si>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</si>
  <si>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</si>
  <si>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</si>
  <si>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</si>
  <si>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</si>
  <si>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</si>
  <si>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</si>
  <si>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</si>
  <si>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</si>
  <si>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</si>
  <si>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</si>
  <si>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</si>
  <si>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</si>
  <si>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</si>
  <si>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</si>
  <si>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</si>
  <si>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</si>
  <si>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</si>
  <si>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</si>
  <si>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</si>
  <si>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</si>
  <si>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</si>
  <si>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</si>
  <si>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</si>
  <si>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</si>
  <si>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</si>
  <si>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</si>
  <si>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</si>
  <si>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</si>
  <si>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</si>
  <si>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</si>
  <si>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</si>
  <si>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</si>
  <si>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</si>
  <si>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</si>
  <si>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</si>
  <si>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</si>
  <si>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</si>
  <si>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</si>
  <si>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</si>
  <si>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</si>
  <si>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</si>
  <si>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</si>
  <si>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</si>
  <si>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</si>
  <si>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</si>
  <si>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</si>
  <si>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</si>
  <si>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</si>
  <si>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</si>
  <si>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</si>
  <si>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</si>
  <si>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</si>
  <si>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</si>
  <si>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</si>
  <si>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</si>
  <si>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</si>
  <si>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</si>
  <si>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</si>
  <si>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</si>
  <si>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</si>
  <si>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</si>
  <si>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</si>
  <si>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</si>
  <si>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</si>
  <si>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</si>
  <si>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</si>
  <si>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</si>
  <si>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</si>
  <si>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</si>
  <si>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</si>
  <si>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</si>
  <si>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</si>
  <si>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</si>
  <si>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</si>
  <si>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</si>
  <si>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</si>
  <si>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</si>
  <si>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</si>
  <si>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</si>
  <si>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</si>
  <si>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</si>
  <si>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</si>
  <si>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</si>
  <si>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</si>
  <si>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</si>
  <si>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</si>
  <si>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</si>
  <si>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</si>
  <si>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</si>
  <si>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</si>
  <si>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</si>
  <si>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</si>
  <si>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</si>
  <si>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</si>
  <si>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</si>
  <si>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</si>
  <si>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</si>
  <si>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</si>
  <si>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</si>
  <si>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</si>
  <si>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</si>
  <si>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</si>
  <si>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</si>
  <si>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</si>
  <si>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</si>
  <si>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</si>
  <si>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</si>
  <si>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</si>
  <si>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</si>
  <si>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</si>
  <si>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</si>
  <si>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</si>
  <si>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</si>
  <si>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</si>
  <si>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</si>
  <si>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</si>
  <si>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</si>
  <si>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</si>
  <si>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</si>
  <si>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</si>
  <si>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</si>
  <si>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</si>
  <si>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</si>
  <si>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</si>
  <si>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</si>
  <si>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</si>
  <si>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</si>
  <si>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</si>
  <si>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</si>
  <si>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</si>
  <si>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</si>
  <si>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</si>
  <si>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</si>
  <si>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</si>
  <si>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</si>
  <si>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</si>
  <si>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</si>
  <si>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</si>
  <si>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</si>
  <si>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</si>
  <si>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</si>
  <si>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</si>
  <si>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</si>
  <si>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</si>
  <si>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</si>
  <si>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</si>
  <si>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</si>
  <si>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</si>
  <si>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</si>
  <si>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</si>
  <si>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</si>
  <si>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</si>
  <si>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</si>
  <si>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</si>
  <si>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</si>
  <si>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</si>
  <si>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</si>
  <si>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</si>
  <si>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</si>
  <si>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</si>
  <si>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</si>
  <si>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</si>
  <si>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</si>
  <si>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</si>
  <si>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</si>
  <si>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</si>
  <si>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</si>
  <si>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</si>
  <si>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</si>
  <si>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</si>
  <si>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</si>
  <si>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</si>
  <si>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</si>
  <si>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</si>
  <si>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</si>
  <si>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</si>
  <si>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</si>
  <si>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</si>
  <si>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</si>
  <si>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</si>
  <si>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</si>
  <si>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</si>
  <si>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</si>
  <si>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</si>
  <si>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</si>
  <si>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</si>
  <si>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</si>
  <si>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</si>
  <si>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</si>
  <si>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</si>
  <si>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</si>
  <si>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</si>
  <si>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</si>
  <si>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</si>
  <si>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</si>
  <si>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</si>
  <si>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</si>
  <si>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</si>
  <si>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</si>
  <si>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</si>
  <si>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</si>
  <si>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</si>
  <si>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</si>
  <si>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</si>
  <si>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</si>
  <si>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</si>
  <si>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</si>
  <si>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</si>
  <si>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</si>
  <si>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</si>
  <si>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</si>
  <si>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</si>
  <si>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</si>
  <si>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</si>
  <si>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</si>
  <si>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</si>
  <si>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</si>
  <si>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</si>
  <si>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</si>
  <si>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</si>
  <si>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</si>
  <si>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</si>
  <si>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</si>
  <si>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</si>
  <si>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</si>
  <si>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</si>
  <si>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</si>
  <si>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</si>
  <si>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</si>
  <si>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</si>
  <si>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</si>
  <si>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</si>
  <si>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</si>
  <si>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</si>
  <si>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</si>
  <si>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</si>
  <si>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</si>
  <si>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</si>
  <si>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</si>
  <si>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</si>
  <si>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</si>
  <si>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</si>
  <si>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</si>
  <si>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</si>
  <si>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</si>
  <si>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</si>
  <si>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</si>
  <si>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</si>
  <si>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</si>
  <si>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</si>
  <si>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</si>
  <si>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</si>
  <si>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</si>
  <si>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</si>
  <si>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</si>
  <si>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</si>
  <si>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</si>
  <si>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</si>
  <si>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</si>
  <si>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</si>
  <si>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</si>
  <si>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</si>
  <si>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</si>
  <si>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</si>
  <si>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</si>
  <si>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</si>
  <si>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</si>
  <si>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</si>
  <si>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</si>
  <si>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</si>
  <si>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</si>
  <si>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</si>
  <si>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</si>
  <si>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</si>
  <si>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</si>
  <si>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</si>
  <si>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</si>
  <si>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</si>
  <si>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</si>
  <si>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</si>
  <si>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</si>
  <si>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</si>
  <si>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</si>
  <si>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</si>
  <si>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</si>
  <si>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</si>
  <si>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</si>
  <si>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</si>
  <si>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</si>
  <si>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</si>
  <si>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</si>
  <si>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</si>
  <si>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</si>
  <si>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</si>
  <si>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</si>
  <si>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</si>
  <si>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</si>
  <si>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</si>
  <si>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</si>
  <si>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</si>
  <si>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</si>
  <si>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</si>
  <si>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</si>
  <si>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</si>
  <si>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</si>
  <si>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</si>
  <si>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</si>
  <si>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</si>
  <si>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</si>
  <si>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</si>
  <si>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</si>
  <si>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</si>
  <si>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</si>
  <si>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</si>
  <si>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</si>
  <si>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</si>
  <si>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</si>
  <si>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</si>
  <si>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</si>
  <si>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</si>
  <si>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</si>
  <si>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</si>
  <si>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</si>
  <si>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</si>
  <si>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</si>
  <si>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</si>
  <si>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</si>
  <si>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</si>
  <si>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</si>
  <si>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</si>
  <si>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</si>
  <si>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</si>
  <si>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</si>
  <si>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</si>
  <si>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</si>
  <si>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</si>
  <si>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</si>
  <si>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</si>
  <si>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</si>
  <si>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</si>
  <si>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</si>
  <si>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</si>
  <si>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</si>
  <si>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</si>
  <si>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</si>
  <si>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</si>
  <si>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</si>
  <si>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</si>
  <si>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</si>
  <si>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</si>
  <si>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</si>
  <si>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</si>
  <si>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</si>
  <si>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</si>
  <si>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</si>
  <si>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</si>
  <si>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</si>
  <si>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</si>
  <si>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</si>
  <si>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</si>
  <si>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</si>
  <si>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</si>
  <si>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</si>
  <si>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</si>
  <si>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</si>
  <si>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</si>
  <si>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</si>
  <si>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</si>
  <si>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</si>
  <si>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</si>
  <si>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</si>
  <si>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</si>
  <si>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</si>
  <si>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</si>
  <si>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</si>
  <si>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</si>
  <si>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</si>
  <si>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</si>
  <si>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</si>
  <si>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</si>
  <si>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</si>
  <si>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</si>
  <si>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</si>
  <si>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</si>
  <si>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</si>
  <si>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</si>
  <si>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</si>
  <si>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</si>
  <si>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</si>
  <si>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</si>
  <si>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</si>
  <si>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</si>
  <si>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</si>
  <si>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</si>
  <si>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</si>
  <si>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</si>
  <si>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</si>
  <si>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</si>
  <si>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</si>
  <si>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</si>
  <si>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</si>
  <si>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</si>
  <si>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</si>
  <si>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</si>
  <si>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</si>
  <si>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</si>
  <si>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</si>
  <si>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</si>
  <si>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</si>
  <si>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</si>
  <si>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</si>
  <si>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</si>
  <si>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</si>
  <si>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</si>
  <si>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</si>
  <si>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</si>
  <si>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</si>
  <si>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</si>
  <si>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</si>
  <si>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</si>
  <si>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</si>
  <si>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</si>
  <si>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</si>
  <si>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</si>
  <si>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</si>
  <si>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</si>
  <si>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</si>
  <si>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</si>
  <si>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</si>
  <si>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</si>
  <si>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</si>
  <si>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</si>
  <si>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</si>
  <si>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</si>
  <si>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</si>
  <si>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</si>
  <si>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</si>
  <si>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</si>
  <si>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</si>
  <si>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</si>
  <si>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</si>
  <si>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</si>
  <si>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</si>
  <si>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</si>
  <si>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</si>
  <si>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</si>
  <si>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</si>
  <si>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</si>
  <si>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</si>
  <si>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</si>
  <si>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</si>
  <si>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</si>
  <si>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</si>
  <si>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</si>
  <si>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</si>
  <si>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</si>
  <si>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</si>
  <si>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</si>
  <si>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</si>
  <si>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</si>
  <si>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</si>
  <si>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</si>
  <si>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</si>
  <si>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</si>
  <si>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</si>
  <si>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</si>
  <si>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</si>
  <si>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</si>
  <si>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</si>
  <si>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</si>
  <si>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</si>
  <si>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</si>
  <si>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</si>
  <si>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</si>
  <si>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</si>
  <si>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</si>
  <si>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</si>
  <si>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</si>
  <si>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</si>
  <si>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</si>
  <si>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</si>
  <si>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</si>
  <si>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</si>
  <si>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</si>
  <si>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</si>
  <si>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</si>
  <si>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</si>
  <si>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</si>
  <si>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</si>
  <si>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</si>
  <si>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</si>
  <si>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</si>
  <si>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</si>
  <si>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</si>
  <si>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</si>
  <si>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</si>
  <si>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</si>
  <si>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</si>
  <si>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</si>
  <si>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</si>
  <si>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</si>
  <si>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</si>
  <si>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</si>
  <si>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</si>
  <si>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</si>
  <si>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</si>
  <si>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</si>
  <si>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</si>
  <si>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</si>
  <si>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</si>
  <si>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</si>
  <si>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</si>
  <si>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</si>
  <si>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</si>
  <si>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</si>
  <si>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</si>
  <si>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</si>
  <si>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</si>
  <si>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</si>
  <si>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</si>
  <si>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</si>
  <si>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</si>
  <si>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</si>
  <si>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</si>
  <si>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</si>
  <si>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</si>
  <si>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</si>
  <si>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</si>
  <si>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</si>
  <si>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</si>
  <si>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</si>
  <si>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</si>
  <si>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</si>
  <si>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</si>
  <si>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</si>
  <si>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</si>
  <si>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</si>
  <si>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</si>
  <si>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</si>
  <si>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</si>
  <si>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</si>
  <si>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</si>
  <si>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</si>
  <si>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</si>
  <si>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</si>
  <si>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</si>
  <si>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</si>
  <si>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</si>
  <si>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</si>
  <si>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</si>
  <si>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</si>
  <si>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</si>
  <si>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</si>
  <si>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</si>
  <si>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</si>
  <si>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</si>
  <si>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</si>
  <si>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</si>
  <si>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</si>
  <si>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</si>
  <si>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</si>
  <si>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</si>
  <si>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</si>
  <si>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</si>
  <si>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</si>
  <si>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</si>
  <si>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</si>
  <si>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</si>
  <si>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</si>
  <si>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</si>
  <si>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</si>
  <si>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</si>
  <si>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</si>
  <si>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</si>
  <si>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</si>
  <si>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</si>
  <si>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</si>
  <si>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</si>
  <si>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</si>
  <si>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</si>
  <si>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</si>
  <si>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</si>
  <si>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</si>
  <si>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</si>
  <si>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</si>
  <si>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</si>
  <si>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</si>
  <si>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</si>
  <si>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</si>
  <si>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</si>
  <si>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</si>
  <si>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</si>
  <si>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</si>
  <si>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</si>
  <si>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</si>
  <si>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</si>
  <si>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</si>
  <si>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</si>
  <si>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</si>
  <si>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</si>
  <si>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</si>
  <si>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</si>
  <si>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</si>
  <si>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</si>
  <si>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</si>
  <si>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</si>
  <si>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</si>
  <si>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</si>
  <si>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</si>
  <si>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</si>
  <si>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</si>
  <si>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</si>
  <si>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</si>
  <si>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</si>
  <si>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</si>
  <si>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</si>
  <si>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</si>
  <si>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</si>
  <si>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</si>
  <si>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</si>
  <si>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</si>
  <si>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</si>
  <si>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</si>
  <si>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</si>
  <si>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</si>
  <si>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</si>
  <si>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</si>
  <si>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</si>
  <si>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</si>
  <si>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</si>
  <si>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</si>
  <si>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</si>
  <si>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</si>
  <si>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</si>
  <si>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</si>
  <si>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</si>
  <si>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</si>
  <si>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</si>
  <si>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</si>
  <si>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</si>
  <si>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</si>
  <si>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</si>
  <si>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</si>
  <si>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</si>
  <si>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</si>
  <si>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</si>
  <si>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</si>
  <si>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</si>
  <si>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</si>
  <si>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</si>
  <si>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</si>
  <si>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</si>
  <si>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</si>
  <si>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</si>
  <si>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</si>
  <si>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</si>
  <si>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</si>
  <si>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</si>
  <si>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</si>
  <si>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</si>
  <si>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</si>
  <si>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</si>
  <si>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</si>
  <si>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</si>
  <si>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</si>
  <si>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</si>
  <si>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</si>
  <si>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</si>
  <si>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</si>
  <si>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</si>
  <si>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</si>
  <si>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</si>
  <si>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</si>
  <si>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</si>
  <si>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</si>
  <si>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</si>
  <si>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</si>
  <si>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</si>
  <si>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</si>
  <si>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</si>
  <si>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</si>
  <si>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</si>
  <si>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</si>
  <si>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</si>
  <si>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</si>
  <si>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</si>
  <si>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</si>
  <si>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</si>
  <si>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</si>
  <si>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</si>
  <si>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</si>
  <si>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</si>
  <si>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</si>
  <si>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</si>
  <si>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</si>
  <si>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</si>
  <si>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</si>
  <si>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</si>
  <si>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</si>
  <si>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</si>
  <si>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</si>
  <si>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</si>
  <si>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</si>
  <si>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</si>
  <si>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</si>
  <si>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</si>
  <si>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</si>
  <si>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</si>
  <si>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</si>
  <si>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</si>
  <si>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</si>
  <si>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</si>
  <si>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</si>
  <si>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</si>
  <si>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</si>
  <si>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</si>
  <si>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</si>
  <si>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</si>
  <si>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</si>
  <si>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</si>
  <si>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</si>
  <si>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</si>
  <si>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</si>
  <si>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</si>
  <si>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</si>
  <si>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</si>
  <si>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</si>
  <si>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</si>
  <si>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</si>
  <si>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</si>
  <si>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</si>
  <si>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</si>
  <si>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</si>
  <si>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</si>
  <si>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</si>
  <si>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</si>
  <si>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</si>
  <si>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</si>
  <si>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</si>
  <si>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</si>
  <si>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</si>
  <si>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</si>
  <si>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</si>
  <si>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</si>
  <si>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</si>
  <si>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</si>
  <si>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</si>
  <si>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</si>
  <si>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</si>
  <si>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</si>
  <si>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</si>
  <si>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</si>
  <si>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</si>
  <si>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</si>
  <si>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</si>
  <si>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</si>
  <si>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</si>
  <si>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</si>
  <si>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</si>
  <si>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</si>
  <si>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</si>
  <si>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</si>
  <si>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</si>
  <si>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</si>
  <si>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</si>
  <si>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</si>
  <si>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</si>
  <si>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</si>
  <si>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</si>
  <si>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</si>
  <si>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</si>
  <si>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</si>
  <si>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</si>
  <si>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</si>
  <si>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</si>
  <si>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</si>
  <si>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</si>
  <si>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</si>
  <si>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</si>
  <si>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</si>
  <si>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</si>
  <si>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</si>
  <si>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</si>
  <si>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</si>
  <si>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</si>
  <si>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</si>
  <si>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</si>
  <si>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</si>
  <si>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</si>
  <si>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</si>
  <si>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</si>
  <si>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</si>
  <si>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</si>
  <si>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</si>
  <si>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</si>
  <si>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</si>
  <si>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</si>
  <si>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</si>
  <si>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</si>
  <si>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</si>
  <si>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</si>
  <si>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</si>
  <si>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</si>
  <si>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</si>
  <si>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</si>
  <si>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</si>
  <si>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</si>
  <si>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</si>
  <si>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</si>
  <si>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</si>
  <si>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</si>
  <si>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</si>
  <si>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</si>
  <si>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</si>
  <si>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</si>
  <si>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</si>
  <si>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</si>
  <si>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</si>
  <si>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</si>
  <si>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</si>
  <si>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</si>
  <si>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</si>
  <si>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</si>
  <si>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</si>
  <si>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</si>
  <si>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</si>
  <si>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</si>
  <si>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</si>
  <si>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</si>
  <si>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</si>
  <si>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</si>
  <si>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</si>
  <si>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</si>
  <si>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</si>
  <si>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</si>
  <si>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</si>
  <si>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</si>
  <si>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</si>
  <si>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</si>
  <si>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</si>
  <si>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</si>
  <si>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</si>
  <si>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</si>
  <si>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</si>
  <si>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</si>
  <si>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</si>
  <si>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</si>
  <si>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</si>
  <si>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</si>
  <si>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</si>
  <si>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</si>
  <si>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</si>
  <si>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</si>
  <si>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</si>
  <si>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</si>
  <si>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</si>
  <si>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</si>
  <si>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</si>
  <si>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</si>
  <si>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</si>
  <si>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</si>
  <si>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</si>
  <si>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</si>
  <si>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</si>
  <si>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</si>
  <si>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</si>
  <si>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</si>
  <si>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</si>
  <si>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</si>
  <si>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</si>
  <si>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</si>
  <si>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</si>
  <si>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</si>
  <si>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</si>
  <si>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</si>
  <si>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</si>
  <si>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</si>
  <si>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</si>
  <si>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</si>
  <si>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</si>
  <si>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</si>
  <si>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</si>
  <si>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</si>
  <si>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</si>
  <si>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</si>
  <si>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</si>
  <si>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</si>
  <si>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</si>
  <si>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</si>
  <si>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</si>
  <si>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</si>
  <si>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</si>
  <si>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</si>
  <si>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</si>
  <si>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</si>
  <si>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</si>
  <si>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</si>
  <si>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</si>
  <si>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</si>
  <si>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</si>
  <si>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</si>
  <si>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</si>
  <si>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</si>
  <si>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</si>
  <si>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</si>
  <si>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</si>
  <si>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</si>
  <si>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</si>
  <si>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</si>
  <si>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</si>
  <si>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</si>
  <si>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</si>
  <si>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</si>
  <si>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</si>
  <si>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</si>
  <si>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</si>
  <si>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</si>
  <si>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</si>
  <si>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</si>
  <si>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</si>
  <si>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</si>
  <si>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</si>
  <si>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</si>
  <si>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</si>
  <si>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</si>
  <si>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</si>
  <si>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</si>
  <si>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</si>
  <si>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</si>
  <si>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</si>
  <si>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</si>
  <si>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</si>
  <si>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</si>
  <si>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</si>
  <si>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</si>
  <si>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</si>
  <si>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</si>
  <si>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</si>
  <si>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</si>
  <si>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</si>
  <si>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</si>
  <si>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</si>
  <si>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</si>
  <si>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</si>
  <si>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</si>
  <si>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</si>
  <si>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</si>
  <si>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</si>
  <si>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</si>
  <si>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</si>
  <si>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</si>
  <si>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</si>
  <si>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</si>
  <si>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</si>
  <si>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</si>
  <si>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</si>
  <si>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</si>
  <si>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</si>
  <si>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</si>
  <si>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</si>
  <si>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</si>
  <si>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</si>
  <si>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</si>
  <si>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</si>
  <si>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</si>
  <si>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</si>
  <si>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</si>
  <si>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</si>
  <si>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</si>
  <si>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</si>
  <si>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</si>
  <si>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</si>
  <si>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</si>
  <si>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</si>
  <si>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</si>
  <si>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</si>
  <si>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</si>
  <si>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</si>
  <si>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</si>
  <si>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</si>
  <si>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</si>
  <si>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</si>
  <si>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</si>
  <si>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</si>
  <si>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</si>
  <si>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</si>
  <si>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</si>
  <si>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</si>
  <si>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</si>
  <si>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</si>
  <si>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</si>
  <si>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</si>
  <si>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</si>
  <si>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</si>
  <si>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</si>
  <si>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</si>
  <si>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</si>
  <si>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</si>
  <si>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</si>
  <si>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</si>
  <si>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</si>
  <si>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</si>
  <si>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</si>
  <si>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</si>
  <si>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</si>
  <si>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</si>
  <si>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</si>
  <si>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</si>
  <si>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</si>
  <si>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</si>
  <si>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</si>
  <si>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</si>
  <si>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</si>
  <si>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</si>
  <si>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</si>
  <si>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</si>
  <si>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</si>
  <si>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</si>
  <si>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</si>
  <si>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</si>
  <si>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</si>
  <si>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</si>
  <si>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</si>
  <si>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</si>
  <si>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</si>
  <si>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</si>
  <si>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</si>
  <si>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</si>
  <si>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</si>
  <si>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</si>
  <si>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</si>
  <si>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</si>
  <si>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</si>
  <si>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</si>
  <si>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</si>
  <si>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</si>
  <si>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</si>
  <si>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</si>
  <si>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</si>
  <si>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</si>
  <si>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</si>
  <si>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</si>
  <si>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</si>
  <si>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</si>
  <si>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</si>
  <si>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</si>
  <si>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</si>
  <si>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</si>
  <si>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</si>
  <si>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</si>
  <si>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</si>
  <si>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</si>
  <si>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</si>
  <si>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</si>
  <si>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</si>
  <si>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</si>
  <si>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</si>
  <si>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</si>
  <si>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</si>
  <si>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</si>
  <si>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</si>
  <si>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</si>
  <si>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</si>
  <si>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</si>
  <si>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</si>
  <si>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</si>
  <si>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</si>
  <si>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</si>
  <si>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</si>
  <si>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</si>
  <si>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</si>
  <si>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</si>
  <si>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</si>
  <si>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</si>
  <si>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</si>
  <si>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</si>
  <si>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</si>
  <si>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</si>
  <si>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</si>
  <si>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</si>
  <si>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</si>
  <si>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</si>
  <si>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</si>
  <si>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</si>
  <si>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</si>
  <si>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</si>
  <si>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</si>
  <si>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</si>
  <si>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</si>
  <si>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</si>
  <si>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</si>
  <si>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</si>
  <si>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</si>
  <si>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</si>
  <si>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</si>
  <si>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</si>
  <si>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</si>
  <si>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</si>
  <si>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</si>
  <si>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</si>
  <si>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</si>
  <si>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</si>
  <si>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</si>
  <si>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</si>
  <si>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</si>
  <si>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</si>
  <si>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</si>
  <si>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</si>
  <si>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</si>
  <si>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</si>
  <si>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</si>
  <si>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</si>
  <si>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</si>
  <si>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</si>
  <si>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</si>
  <si>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</si>
  <si>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</si>
  <si>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</si>
  <si>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</si>
  <si>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</si>
  <si>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</si>
  <si>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</si>
  <si>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</si>
  <si>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</si>
  <si>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</si>
  <si>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</si>
  <si>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</si>
  <si>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</si>
  <si>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</si>
  <si>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</si>
  <si>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</si>
  <si>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</si>
  <si>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</si>
  <si>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</si>
  <si>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</si>
  <si>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</si>
  <si>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</si>
  <si>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</si>
  <si>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</si>
  <si>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</si>
  <si>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</si>
  <si>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</si>
  <si>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</si>
  <si>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</si>
  <si>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</si>
  <si>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</si>
  <si>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</si>
  <si>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</si>
  <si>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</si>
  <si>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</si>
  <si>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</si>
  <si>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</si>
  <si>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</si>
  <si>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</si>
  <si>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</si>
  <si>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</si>
  <si>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</si>
  <si>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</si>
  <si>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</si>
  <si>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</si>
  <si>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</si>
  <si>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</si>
  <si>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</si>
  <si>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</si>
  <si>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</si>
  <si>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</si>
  <si>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</si>
  <si>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</si>
  <si>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</si>
  <si>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</si>
  <si>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</si>
  <si>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</si>
  <si>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</si>
  <si>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</si>
  <si>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</si>
  <si>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</si>
  <si>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</si>
  <si>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</si>
  <si>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</si>
  <si>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</si>
  <si>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</si>
  <si>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</si>
  <si>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</si>
  <si>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</si>
  <si>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</si>
  <si>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</si>
  <si>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</si>
  <si>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</si>
  <si>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</si>
  <si>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</si>
  <si>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</si>
  <si>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</si>
  <si>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</si>
  <si>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</si>
  <si>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</si>
  <si>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</si>
  <si>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</si>
  <si>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</si>
  <si>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</si>
  <si>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</si>
  <si>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</si>
  <si>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</si>
  <si>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</si>
  <si>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</si>
  <si>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</si>
  <si>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</si>
  <si>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</si>
  <si>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</si>
  <si>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</si>
  <si>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</si>
  <si>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</si>
  <si>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</si>
  <si>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</si>
  <si>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</si>
  <si>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</si>
  <si>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</si>
  <si>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</si>
  <si>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</si>
  <si>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</si>
  <si>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</si>
  <si>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</si>
  <si>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</si>
  <si>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</si>
  <si>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</si>
  <si>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</si>
  <si>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</si>
  <si>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</si>
  <si>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</si>
  <si>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</si>
  <si>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</si>
  <si>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</si>
  <si>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</si>
  <si>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</si>
  <si>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</si>
  <si>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</si>
  <si>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</si>
  <si>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</si>
  <si>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</si>
  <si>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</si>
  <si>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</si>
  <si>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</si>
  <si>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</si>
  <si>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</si>
  <si>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</si>
  <si>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</si>
  <si>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</si>
  <si>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</si>
  <si>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</si>
  <si>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</si>
  <si>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</si>
  <si>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</si>
  <si>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</si>
  <si>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</si>
  <si>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</si>
  <si>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</si>
  <si>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</si>
  <si>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</si>
  <si>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</si>
  <si>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</si>
  <si>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</si>
  <si>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</si>
  <si>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</si>
  <si>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</si>
  <si>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</si>
  <si>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</si>
  <si>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</si>
  <si>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</si>
  <si>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</si>
  <si>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</si>
  <si>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</si>
  <si>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</si>
  <si>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</si>
  <si>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</si>
  <si>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</si>
  <si>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</si>
  <si>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</si>
  <si>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</si>
  <si>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</si>
  <si>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</si>
  <si>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</si>
  <si>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</si>
  <si>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</si>
  <si>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</si>
  <si>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</si>
  <si>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</si>
  <si>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</si>
  <si>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</si>
  <si>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</si>
  <si>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</si>
  <si>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</si>
  <si>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</si>
  <si>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</si>
  <si>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</si>
  <si>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</si>
  <si>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</si>
  <si>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</si>
  <si>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</si>
  <si>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</si>
  <si>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</si>
  <si>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</si>
  <si>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</si>
  <si>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</si>
  <si>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</si>
  <si>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</si>
  <si>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</si>
  <si>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</si>
  <si>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</si>
  <si>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</si>
  <si>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</si>
  <si>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</si>
  <si>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</si>
  <si>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</si>
  <si>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</si>
  <si>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</si>
  <si>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</si>
  <si>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</si>
  <si>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</si>
  <si>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</si>
  <si>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</si>
  <si>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</si>
  <si>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</si>
  <si>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</si>
  <si>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</si>
  <si>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</si>
  <si>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</si>
  <si>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</si>
  <si>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</si>
  <si>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</si>
  <si>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</si>
  <si>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</si>
  <si>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</si>
  <si>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</si>
  <si>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</si>
  <si>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</si>
  <si>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</si>
  <si>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</si>
  <si>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</si>
  <si>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</si>
  <si>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</si>
  <si>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</si>
  <si>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</si>
  <si>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</si>
  <si>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</si>
  <si>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</si>
  <si>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</si>
  <si>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</si>
  <si>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</si>
  <si>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</si>
  <si>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</si>
  <si>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</si>
  <si>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</si>
  <si>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</si>
  <si>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</si>
  <si>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</si>
  <si>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</si>
  <si>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</si>
  <si>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</si>
  <si>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</si>
  <si>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</si>
  <si>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</si>
  <si>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</si>
  <si>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</si>
  <si>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</si>
  <si>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</si>
  <si>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</si>
  <si>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</si>
  <si>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</si>
  <si>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</si>
  <si>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</si>
  <si>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</si>
  <si>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</si>
  <si>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</si>
  <si>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</si>
  <si>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</si>
  <si>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</si>
  <si>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</si>
  <si>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</si>
  <si>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</si>
  <si>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</si>
  <si>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</si>
  <si>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</si>
  <si>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</si>
  <si>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</si>
  <si>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</si>
  <si>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</si>
  <si>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</si>
  <si>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</si>
  <si>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</si>
  <si>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</si>
  <si>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</si>
  <si>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</si>
  <si>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</si>
  <si>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</si>
  <si>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</si>
  <si>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</si>
  <si>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</si>
  <si>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</si>
  <si>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</si>
  <si>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</si>
  <si>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</si>
  <si>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</si>
  <si>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</si>
  <si>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</si>
  <si>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</si>
  <si>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</si>
  <si>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</si>
  <si>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</si>
  <si>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</si>
  <si>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</si>
  <si>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</si>
  <si>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</si>
  <si>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</si>
  <si>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</si>
  <si>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</si>
  <si>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</si>
  <si>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</si>
  <si>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</si>
  <si>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</si>
  <si>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</si>
  <si>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</si>
  <si>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</si>
  <si>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</si>
  <si>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</si>
  <si>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</si>
  <si>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</si>
  <si>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</si>
  <si>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</si>
  <si>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</si>
  <si>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</si>
  <si>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</si>
  <si>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</si>
  <si>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</si>
  <si>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</si>
  <si>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</si>
  <si>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</si>
  <si>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</si>
  <si>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</si>
  <si>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</si>
  <si>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</si>
  <si>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</si>
  <si>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</si>
  <si>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</si>
  <si>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</si>
  <si>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</si>
  <si>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</si>
  <si>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</si>
  <si>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</si>
  <si>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</si>
  <si>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</si>
  <si>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</si>
  <si>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</si>
  <si>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</si>
  <si>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</si>
  <si>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</si>
  <si>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</si>
  <si>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</si>
  <si>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</si>
  <si>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</si>
  <si>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</si>
  <si>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</si>
  <si>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</si>
  <si>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</si>
  <si>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</si>
  <si>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</si>
  <si>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</si>
  <si>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</si>
  <si>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</si>
  <si>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</si>
  <si>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</si>
  <si>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</si>
  <si>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</si>
  <si>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</si>
  <si>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</si>
  <si>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</si>
  <si>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</si>
  <si>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</si>
  <si>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</si>
  <si>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</si>
  <si>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</si>
  <si>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</si>
  <si>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</si>
  <si>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</si>
  <si>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</si>
  <si>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</si>
  <si>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</si>
  <si>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</si>
  <si>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</si>
  <si>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</si>
  <si>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</si>
  <si>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</si>
  <si>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</si>
  <si>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</si>
  <si>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</si>
  <si>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</si>
  <si>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</si>
  <si>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</si>
  <si>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</si>
  <si>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</si>
  <si>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</si>
  <si>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</si>
  <si>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</si>
  <si>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</si>
  <si>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</si>
  <si>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</si>
  <si>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</si>
  <si>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</si>
  <si>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</si>
  <si>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</si>
  <si>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</si>
  <si>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</si>
  <si>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</si>
  <si>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</si>
  <si>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</si>
  <si>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</si>
  <si>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</si>
  <si>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</si>
  <si>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</si>
  <si>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</si>
  <si>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</si>
  <si>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</si>
  <si>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</si>
  <si>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</si>
  <si>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</si>
  <si>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</si>
  <si>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</si>
  <si>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</si>
  <si>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</si>
  <si>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</si>
  <si>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</si>
  <si>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</si>
  <si>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</si>
  <si>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</si>
  <si>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</si>
  <si>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</si>
  <si>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</si>
  <si>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</si>
  <si>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</si>
  <si>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</si>
  <si>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</si>
  <si>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</si>
  <si>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</si>
  <si>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</si>
  <si>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</si>
  <si>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</si>
  <si>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</si>
  <si>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</si>
  <si>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</si>
  <si>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</si>
  <si>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</si>
  <si>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</si>
  <si>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</si>
  <si>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</si>
  <si>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</si>
  <si>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</si>
  <si>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</si>
  <si>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</si>
  <si>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</si>
  <si>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</si>
  <si>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</si>
  <si>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</si>
  <si>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</si>
  <si>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</si>
  <si>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</si>
  <si>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</si>
  <si>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</si>
  <si>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</si>
  <si>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</si>
  <si>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</si>
  <si>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</si>
  <si>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</si>
  <si>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</si>
  <si>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</si>
  <si>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</si>
  <si>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</si>
  <si>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</si>
  <si>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</si>
  <si>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</si>
  <si>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</si>
  <si>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</si>
  <si>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</si>
  <si>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</si>
  <si>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</si>
  <si>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</si>
  <si>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</si>
  <si>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</si>
  <si>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</si>
  <si>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</si>
  <si>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</si>
  <si>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</si>
  <si>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</si>
  <si>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</si>
  <si>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</si>
  <si>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</si>
  <si>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</si>
  <si>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</si>
  <si>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</si>
  <si>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</si>
  <si>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</si>
  <si>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</si>
  <si>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</si>
  <si>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</si>
  <si>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</si>
  <si>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</si>
  <si>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</si>
  <si>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</si>
  <si>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</si>
  <si>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</si>
  <si>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</si>
  <si>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</si>
  <si>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</si>
  <si>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</si>
  <si>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</si>
  <si>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</si>
  <si>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</si>
  <si>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</si>
  <si>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</si>
  <si>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</si>
  <si>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</si>
  <si>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</si>
  <si>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</si>
  <si>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</si>
  <si>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</si>
  <si>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</si>
  <si>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</si>
  <si>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</si>
  <si>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</si>
  <si>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</si>
  <si>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</si>
  <si>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</si>
  <si>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</si>
  <si>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</si>
  <si>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</si>
  <si>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</si>
  <si>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</si>
  <si>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</si>
  <si>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</si>
  <si>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</si>
  <si>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</si>
  <si>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</si>
  <si>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</si>
  <si>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</si>
  <si>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</si>
  <si>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</si>
  <si>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</si>
  <si>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</si>
  <si>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</si>
  <si>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</si>
  <si>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</si>
  <si>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</si>
  <si>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</si>
  <si>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</si>
  <si>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</si>
  <si>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</si>
  <si>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</si>
  <si>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</si>
  <si>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</si>
  <si>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</si>
  <si>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</si>
  <si>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</si>
  <si>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</si>
  <si>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</si>
  <si>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</si>
  <si>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</si>
  <si>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</si>
  <si>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</si>
  <si>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</si>
  <si>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</si>
  <si>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</si>
  <si>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</si>
  <si>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</si>
  <si>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</si>
  <si>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</si>
  <si>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</si>
  <si>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</si>
  <si>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</si>
  <si>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</si>
  <si>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</si>
  <si>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</si>
  <si>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</si>
  <si>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</si>
  <si>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</si>
  <si>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</si>
  <si>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</si>
  <si>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</si>
  <si>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</si>
  <si>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</si>
  <si>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</si>
  <si>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</si>
  <si>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</si>
  <si>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</si>
  <si>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</si>
  <si>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</si>
  <si>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</si>
  <si>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</si>
  <si>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</si>
  <si>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</si>
  <si>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</si>
  <si>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</si>
  <si>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</si>
  <si>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</si>
  <si>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</si>
  <si>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</si>
  <si>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</si>
  <si>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</si>
  <si>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</si>
  <si>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</si>
  <si>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</si>
  <si>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</si>
  <si>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</si>
  <si>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</si>
  <si>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</si>
  <si>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</si>
  <si>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</si>
  <si>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</si>
  <si>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</si>
  <si>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</si>
  <si>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</si>
  <si>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</si>
  <si>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</si>
  <si>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</si>
  <si>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</si>
  <si>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</si>
  <si>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</si>
  <si>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</si>
  <si>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</si>
  <si>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</si>
  <si>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</si>
  <si>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</si>
  <si>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</si>
  <si>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</si>
  <si>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</si>
  <si>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</si>
  <si>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</si>
  <si>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</si>
  <si>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</si>
  <si>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</si>
  <si>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</si>
  <si>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</si>
  <si>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</si>
  <si>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</si>
  <si>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</si>
  <si>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</si>
  <si>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</si>
  <si>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</si>
  <si>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</si>
  <si>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</si>
  <si>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</si>
  <si>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</si>
  <si>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</si>
  <si>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</si>
  <si>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</si>
  <si>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</si>
  <si>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</si>
  <si>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</si>
  <si>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</si>
  <si>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</si>
  <si>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</si>
  <si>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</si>
  <si>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</si>
  <si>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</si>
  <si>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</si>
  <si>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</si>
  <si>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</si>
  <si>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</si>
  <si>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</si>
  <si>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</si>
  <si>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</si>
  <si>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</si>
  <si>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</si>
  <si>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</si>
  <si>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</si>
  <si>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</si>
  <si>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</si>
  <si>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</si>
  <si>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</si>
  <si>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</si>
  <si>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</si>
  <si>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</si>
  <si>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</si>
  <si>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</si>
  <si>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</si>
  <si>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</si>
  <si>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</si>
  <si>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</si>
  <si>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</si>
  <si>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</si>
  <si>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</si>
  <si>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</si>
  <si>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</si>
  <si>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</si>
  <si>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</si>
  <si>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</si>
  <si>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</si>
  <si>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</si>
  <si>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</si>
  <si>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</si>
  <si>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</si>
  <si>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</si>
  <si>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</si>
  <si>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</si>
  <si>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</si>
  <si>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</si>
  <si>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</si>
  <si>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</si>
  <si>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</si>
  <si>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</si>
  <si>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</si>
  <si>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</si>
  <si>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</si>
  <si>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</si>
  <si>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</si>
  <si>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</si>
  <si>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</si>
  <si>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</si>
  <si>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</si>
  <si>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</si>
  <si>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</si>
  <si>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</si>
  <si>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</si>
  <si>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</si>
  <si>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</si>
  <si>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</si>
  <si>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</si>
  <si>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</si>
  <si>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</si>
  <si>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</si>
  <si>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</si>
  <si>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</si>
  <si>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</si>
  <si>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</si>
  <si>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</si>
  <si>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</si>
  <si>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</si>
  <si>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</si>
  <si>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</si>
  <si>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</si>
  <si>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</si>
  <si>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</si>
  <si>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</si>
  <si>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</si>
  <si>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</si>
  <si>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</si>
  <si>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</si>
  <si>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</si>
  <si>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</si>
  <si>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</si>
  <si>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</si>
  <si>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</si>
  <si>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</si>
  <si>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</si>
  <si>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</si>
  <si>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</si>
  <si>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</si>
  <si>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</si>
  <si>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</si>
  <si>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</si>
  <si>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</si>
  <si>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</si>
  <si>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</si>
  <si>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</si>
  <si>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</si>
  <si>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</si>
  <si>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</si>
  <si>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</si>
  <si>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</si>
  <si>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</si>
  <si>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</si>
  <si>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</si>
  <si>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</si>
  <si>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</si>
  <si>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</si>
  <si>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</si>
  <si>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</si>
  <si>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</si>
  <si>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</si>
  <si>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</si>
  <si>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</si>
  <si>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</si>
  <si>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</si>
  <si>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</si>
  <si>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</si>
  <si>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</si>
  <si>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</si>
  <si>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</si>
  <si>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</si>
  <si>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</si>
  <si>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</si>
  <si>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</si>
  <si>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</si>
  <si>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</si>
  <si>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</si>
  <si>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</si>
  <si>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</si>
  <si>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</si>
  <si>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</si>
  <si>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</si>
  <si>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</si>
  <si>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</si>
  <si>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</si>
  <si>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</si>
  <si>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</si>
  <si>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</si>
  <si>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</si>
  <si>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</si>
  <si>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</si>
  <si>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</si>
  <si>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</si>
  <si>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</si>
  <si>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</si>
  <si>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</si>
  <si>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</si>
  <si>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</si>
  <si>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</si>
  <si>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</si>
  <si>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</si>
  <si>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</si>
  <si>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</si>
  <si>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</si>
  <si>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</si>
  <si>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</si>
  <si>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</si>
  <si>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</si>
  <si>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</si>
  <si>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</si>
  <si>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</si>
  <si>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</si>
  <si>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</si>
  <si>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</si>
  <si>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</si>
  <si>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</si>
  <si>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</si>
  <si>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</si>
  <si>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</si>
  <si>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</si>
  <si>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</si>
  <si>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</si>
  <si>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</si>
  <si>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</si>
  <si>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</si>
  <si>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</si>
  <si>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</si>
  <si>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</si>
  <si>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</si>
  <si>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</si>
  <si>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</si>
  <si>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</si>
  <si>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</si>
  <si>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</si>
  <si>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</si>
  <si>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</si>
  <si>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</si>
  <si>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</si>
  <si>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</si>
  <si>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</si>
  <si>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</si>
  <si>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</si>
  <si>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</si>
  <si>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</si>
  <si>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</si>
  <si>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</si>
  <si>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</si>
  <si>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</si>
  <si>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</si>
  <si>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</si>
  <si>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</si>
  <si>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</si>
  <si>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</si>
  <si>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</si>
  <si>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</si>
  <si>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</si>
  <si>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</si>
  <si>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</si>
  <si>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</si>
  <si>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</si>
  <si>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</si>
  <si>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</si>
  <si>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</si>
  <si>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</si>
  <si>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</si>
  <si>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</si>
  <si>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</si>
  <si>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</si>
  <si>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</si>
  <si>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</si>
  <si>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</si>
  <si>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</si>
  <si>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</si>
  <si>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</si>
  <si>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</si>
  <si>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</si>
  <si>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</si>
  <si>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</si>
  <si>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</si>
  <si>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</si>
  <si>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</si>
  <si>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</si>
  <si>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</si>
  <si>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</si>
  <si>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</si>
  <si>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</si>
  <si>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</si>
  <si>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</si>
  <si>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</si>
  <si>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</si>
  <si>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</si>
  <si>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</si>
  <si>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</si>
  <si>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</si>
  <si>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</si>
  <si>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</si>
  <si>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</si>
  <si>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</si>
  <si>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</si>
  <si>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</si>
  <si>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</si>
  <si>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</si>
  <si>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</si>
  <si>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</si>
  <si>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</si>
  <si>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</si>
  <si>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</si>
  <si>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</si>
  <si>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</si>
  <si>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</si>
  <si>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</si>
  <si>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</si>
  <si>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</si>
  <si>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</si>
  <si>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</si>
  <si>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</si>
  <si>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</si>
  <si>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</si>
  <si>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</si>
  <si>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</si>
  <si>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</si>
  <si>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</si>
  <si>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</si>
  <si>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</si>
  <si>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</si>
  <si>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</si>
  <si>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</si>
  <si>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</si>
  <si>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</si>
  <si>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</si>
  <si>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</si>
  <si>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</si>
  <si>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</si>
  <si>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</si>
  <si>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</si>
  <si>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</si>
  <si>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</si>
  <si>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</si>
  <si>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</si>
  <si>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</si>
  <si>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</si>
  <si>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</si>
  <si>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</si>
  <si>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</si>
  <si>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</si>
  <si>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</si>
  <si>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</si>
  <si>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</si>
  <si>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</si>
  <si>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</si>
  <si>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</si>
  <si>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</si>
  <si>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</si>
  <si>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</si>
  <si>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</si>
  <si>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</si>
  <si>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</si>
  <si>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</si>
  <si>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</si>
  <si>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</si>
  <si>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</si>
  <si>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</si>
  <si>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</si>
  <si>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</si>
  <si>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</si>
  <si>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</si>
  <si>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</si>
  <si>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</si>
  <si>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</si>
  <si>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</si>
  <si>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</si>
  <si>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</si>
  <si>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</si>
  <si>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</si>
  <si>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</si>
  <si>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</si>
  <si>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</si>
  <si>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</si>
  <si>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</si>
  <si>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</si>
  <si>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</si>
  <si>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</si>
  <si>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</si>
  <si>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</si>
  <si>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</si>
  <si>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</si>
  <si>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</si>
  <si>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</si>
  <si>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</si>
  <si>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</si>
  <si>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</si>
  <si>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</si>
  <si>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</si>
  <si>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</si>
  <si>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</si>
  <si>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</si>
  <si>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</si>
  <si>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</si>
  <si>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</si>
  <si>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</si>
  <si>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</si>
  <si>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</si>
  <si>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</si>
  <si>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</si>
  <si>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</si>
  <si>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</si>
  <si>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</si>
  <si>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</si>
  <si>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</si>
  <si>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</si>
  <si>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</si>
  <si>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</si>
  <si>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</si>
  <si>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</si>
  <si>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</si>
  <si>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</si>
  <si>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</si>
  <si>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</si>
  <si>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</si>
  <si>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</si>
  <si>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</si>
  <si>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</si>
  <si>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</si>
  <si>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</si>
  <si>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</si>
  <si>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</si>
  <si>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</si>
  <si>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</si>
  <si>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</si>
  <si>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</si>
  <si>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</si>
  <si>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</si>
  <si>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</si>
  <si>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</si>
  <si>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</si>
  <si>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</si>
  <si>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</si>
  <si>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</si>
  <si>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</si>
  <si>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</si>
  <si>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</si>
  <si>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</si>
  <si>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</si>
  <si>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</si>
  <si>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</si>
  <si>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</si>
  <si>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</si>
  <si>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</si>
  <si>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</si>
  <si>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</si>
  <si>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</si>
  <si>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</si>
  <si>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</si>
  <si>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</si>
  <si>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</si>
  <si>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</si>
  <si>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</si>
  <si>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</si>
  <si>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</si>
  <si>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</si>
  <si>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</si>
  <si>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</si>
  <si>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</si>
  <si>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</si>
  <si>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</si>
  <si>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</si>
  <si>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</si>
  <si>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</si>
  <si>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</si>
  <si>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</si>
  <si>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</si>
  <si>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</si>
  <si>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</si>
  <si>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</si>
  <si>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</si>
  <si>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</si>
  <si>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</si>
  <si>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</si>
  <si>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</si>
  <si>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</si>
  <si>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</si>
  <si>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</si>
  <si>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</si>
  <si>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</si>
  <si>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</si>
  <si>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</si>
  <si>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</si>
  <si>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</si>
  <si>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</si>
  <si>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</si>
  <si>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</si>
  <si>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</si>
  <si>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</si>
  <si>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</si>
  <si>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</si>
  <si>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</si>
  <si>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</si>
  <si>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</si>
  <si>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</si>
  <si>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</si>
  <si>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</si>
  <si>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</si>
  <si>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</si>
  <si>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</si>
  <si>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</si>
  <si>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</si>
  <si>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</si>
  <si>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</si>
  <si>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</si>
  <si>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</si>
  <si>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</si>
  <si>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</si>
  <si>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</si>
  <si>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</si>
  <si>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</si>
  <si>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</si>
  <si>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</si>
  <si>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</si>
  <si>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</si>
  <si>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</si>
  <si>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</si>
  <si>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</si>
  <si>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</si>
  <si>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</si>
  <si>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</si>
  <si>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</si>
  <si>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</si>
  <si>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</si>
  <si>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</si>
  <si>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</si>
  <si>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</si>
  <si>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</si>
  <si>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</si>
  <si>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</si>
  <si>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</si>
  <si>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</si>
  <si>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</si>
  <si>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</si>
  <si>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</si>
  <si>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</si>
  <si>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</si>
  <si>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</si>
  <si>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</si>
  <si>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</si>
  <si>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</si>
  <si>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</si>
  <si>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</si>
  <si>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</si>
  <si>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</si>
  <si>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</si>
  <si>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</si>
  <si>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</si>
  <si>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</si>
  <si>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</si>
  <si>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</si>
  <si>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</si>
  <si>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</si>
  <si>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</si>
  <si>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</si>
  <si>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</si>
  <si>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</si>
  <si>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</si>
  <si>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</si>
  <si>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</si>
  <si>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</si>
  <si>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</si>
  <si>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</si>
  <si>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</si>
  <si>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</si>
  <si>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</si>
  <si>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</si>
  <si>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</si>
  <si>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</si>
  <si>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</si>
  <si>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</si>
  <si>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</si>
  <si>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</si>
  <si>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</si>
  <si>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</si>
  <si>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</si>
  <si>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</si>
  <si>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</si>
  <si>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</si>
  <si>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</si>
  <si>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</si>
  <si>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</si>
  <si>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</si>
  <si>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</si>
  <si>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</si>
  <si>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</si>
  <si>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</si>
  <si>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</si>
  <si>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</si>
  <si>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</si>
  <si>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</si>
  <si>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</si>
  <si>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</si>
  <si>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</si>
  <si>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</si>
  <si>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</si>
  <si>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</si>
  <si>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</si>
  <si>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</si>
  <si>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</si>
  <si>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</si>
  <si>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</si>
  <si>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</si>
  <si>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</si>
  <si>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</si>
  <si>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</si>
  <si>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</si>
  <si>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</si>
  <si>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</si>
  <si>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</si>
  <si>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</si>
  <si>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</si>
  <si>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</si>
  <si>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</si>
  <si>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</si>
  <si>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</si>
  <si>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</si>
  <si>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</si>
  <si>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</si>
  <si>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</si>
  <si>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</si>
  <si>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</si>
  <si>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</si>
  <si>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</si>
  <si>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</si>
  <si>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</si>
  <si>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</si>
  <si>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</si>
  <si>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</si>
  <si>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</si>
  <si>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</si>
  <si>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</si>
  <si>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</si>
  <si>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</si>
  <si>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</si>
  <si>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</si>
  <si>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</si>
  <si>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</si>
  <si>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</si>
  <si>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</si>
  <si>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</si>
  <si>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</si>
  <si>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</si>
  <si>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</si>
  <si>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</si>
  <si>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</si>
  <si>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</si>
  <si>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</si>
  <si>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</si>
  <si>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</si>
  <si>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</si>
  <si>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</si>
  <si>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</si>
  <si>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</si>
  <si>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</si>
  <si>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</si>
  <si>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</si>
  <si>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</si>
  <si>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</si>
  <si>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</si>
  <si>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</si>
  <si>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</si>
  <si>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</si>
  <si>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</si>
  <si>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</si>
  <si>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</si>
  <si>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</si>
  <si>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</si>
  <si>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</si>
  <si>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</si>
  <si>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</si>
  <si>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</si>
  <si>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</si>
  <si>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</si>
  <si>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</si>
  <si>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</si>
  <si>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</si>
  <si>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</si>
  <si>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</si>
  <si>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</si>
  <si>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</si>
  <si>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</si>
  <si>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</si>
  <si>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</si>
  <si>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</si>
  <si>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</si>
  <si>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</si>
  <si>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</si>
  <si>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</si>
  <si>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</si>
  <si>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</si>
  <si>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</si>
  <si>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</si>
  <si>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</si>
  <si>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</si>
  <si>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</si>
  <si>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</si>
  <si>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</si>
  <si>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</si>
  <si>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</si>
  <si>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</si>
  <si>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</si>
  <si>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</si>
  <si>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</si>
  <si>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</si>
  <si>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</si>
  <si>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</si>
  <si>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</si>
  <si>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</si>
  <si>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</si>
  <si>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</si>
  <si>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</si>
  <si>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</si>
  <si>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</si>
  <si>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</si>
  <si>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</si>
  <si>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</si>
  <si>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</si>
  <si>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</si>
  <si>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</si>
  <si>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</si>
  <si>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</si>
  <si>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</si>
  <si>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</si>
  <si>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</si>
  <si>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</si>
  <si>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</si>
  <si>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</si>
  <si>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</si>
  <si>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</si>
  <si>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</si>
  <si>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</si>
  <si>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</si>
  <si>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</si>
  <si>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</si>
  <si>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</si>
  <si>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</si>
  <si>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</si>
  <si>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</si>
  <si>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</si>
  <si>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</si>
  <si>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</si>
  <si>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</si>
  <si>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</si>
  <si>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</si>
  <si>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</si>
  <si>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</si>
  <si>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</si>
  <si>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</si>
  <si>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</si>
  <si>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</si>
  <si>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</si>
  <si>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</si>
  <si>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</si>
  <si>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</si>
  <si>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</si>
  <si>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</si>
  <si>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</si>
  <si>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</si>
  <si>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</si>
  <si>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</si>
  <si>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</si>
  <si>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</si>
  <si>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</si>
  <si>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</si>
  <si>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</si>
  <si>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</si>
  <si>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</si>
  <si>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</si>
  <si>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</si>
  <si>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</si>
  <si>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</si>
  <si>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</si>
  <si>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</si>
  <si>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</si>
  <si>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</si>
  <si>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</si>
  <si>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</si>
  <si>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</si>
  <si>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</si>
  <si>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</si>
  <si>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</si>
  <si>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</si>
  <si>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</si>
  <si>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</si>
  <si>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</si>
  <si>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</si>
  <si>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</si>
  <si>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</si>
  <si>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</si>
  <si>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</si>
  <si>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</si>
  <si>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</si>
  <si>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</si>
  <si>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</si>
  <si>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</si>
  <si>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</si>
  <si>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</si>
  <si>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</si>
  <si>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</si>
  <si>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</si>
  <si>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</si>
  <si>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</si>
  <si>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</si>
  <si>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</si>
  <si>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</si>
  <si>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</si>
  <si>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</si>
  <si>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</si>
  <si>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</si>
  <si>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</si>
  <si>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</si>
  <si>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</si>
  <si>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</si>
  <si>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</si>
  <si>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</si>
  <si>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</si>
  <si>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</si>
  <si>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</si>
  <si>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</si>
  <si>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</si>
  <si>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</si>
  <si>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</si>
  <si>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</si>
  <si>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</si>
  <si>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</si>
  <si>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</si>
  <si>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</si>
  <si>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</si>
  <si>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</si>
  <si>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</si>
  <si>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</si>
  <si>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</si>
  <si>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</si>
  <si>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</si>
  <si>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</si>
  <si>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</si>
  <si>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</si>
  <si>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</si>
  <si>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</si>
  <si>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</si>
  <si>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</si>
  <si>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</si>
  <si>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</si>
  <si>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</si>
  <si>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</si>
  <si>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</si>
  <si>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</si>
  <si>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</si>
  <si>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</si>
  <si>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</si>
  <si>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</si>
  <si>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</si>
  <si>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</si>
  <si>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</si>
  <si>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</si>
  <si>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</si>
  <si>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</si>
  <si>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</si>
  <si>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</si>
  <si>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</si>
  <si>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</si>
  <si>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</si>
  <si>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</si>
  <si>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</si>
  <si>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</si>
  <si>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</si>
  <si>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</si>
  <si>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</si>
  <si>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</si>
  <si>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</si>
  <si>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</si>
  <si>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</si>
  <si>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</si>
  <si>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</si>
  <si>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</si>
  <si>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</si>
  <si>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</si>
  <si>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</si>
  <si>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</si>
  <si>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</si>
  <si>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</si>
  <si>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</si>
  <si>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</si>
  <si>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</si>
  <si>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</si>
  <si>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</si>
  <si>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</si>
  <si>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</si>
  <si>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</si>
  <si>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</si>
  <si>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</si>
  <si>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</si>
  <si>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</si>
  <si>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</si>
  <si>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</si>
  <si>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</si>
  <si>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</si>
  <si>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</si>
  <si>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</si>
  <si>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</si>
  <si>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</si>
  <si>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</si>
  <si>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</si>
  <si>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</si>
  <si>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</si>
  <si>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</si>
  <si>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</si>
  <si>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</si>
  <si>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</si>
  <si>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</si>
  <si>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</si>
  <si>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</si>
  <si>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</si>
  <si>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</si>
  <si>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</si>
  <si>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</si>
  <si>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</si>
  <si>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</si>
  <si>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</si>
  <si>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</si>
  <si>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</si>
  <si>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</si>
  <si>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</si>
  <si>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</si>
  <si>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</si>
  <si>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</si>
  <si>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</si>
  <si>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</si>
  <si>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</si>
  <si>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</si>
  <si>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</si>
  <si>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</si>
  <si>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</si>
  <si>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</si>
  <si>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</si>
  <si>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</si>
  <si>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</si>
  <si>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</si>
  <si>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</si>
  <si>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</si>
  <si>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</si>
  <si>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</si>
  <si>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</si>
  <si>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</si>
  <si>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</si>
  <si>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</si>
  <si>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</si>
  <si>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</si>
  <si>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</si>
  <si>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</si>
  <si>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</si>
  <si>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</si>
  <si>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</si>
  <si>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</si>
  <si>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</si>
  <si>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</si>
  <si>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</si>
  <si>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</si>
  <si>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</si>
  <si>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</si>
  <si>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</si>
  <si>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</si>
  <si>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</si>
  <si>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</si>
  <si>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</si>
  <si>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</si>
  <si>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</si>
  <si>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</si>
  <si>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</si>
  <si>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</si>
  <si>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</si>
  <si>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</si>
  <si>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</si>
  <si>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</si>
  <si>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</si>
  <si>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</si>
  <si>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</si>
  <si>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</si>
  <si>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</si>
  <si>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</si>
  <si>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</si>
  <si>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</si>
  <si>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</si>
  <si>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</si>
  <si>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</si>
  <si>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</si>
  <si>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</si>
  <si>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</si>
  <si>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</si>
  <si>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</si>
  <si>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</si>
  <si>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</si>
  <si>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</si>
  <si>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</si>
  <si>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</si>
  <si>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</si>
  <si>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</si>
  <si>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</si>
  <si>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</si>
  <si>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</si>
  <si>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</si>
  <si>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</si>
  <si>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</si>
  <si>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</si>
  <si>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</si>
  <si>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</si>
  <si>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</si>
  <si>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</si>
  <si>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</si>
  <si>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</si>
  <si>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</si>
  <si>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</si>
  <si>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</si>
  <si>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</si>
  <si>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</si>
  <si>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</si>
  <si>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</si>
  <si>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</si>
  <si>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</si>
  <si>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</si>
  <si>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</si>
  <si>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</si>
  <si>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</si>
  <si>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</si>
  <si>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</si>
  <si>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</si>
  <si>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</si>
  <si>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</si>
  <si>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</si>
  <si>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</si>
  <si>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</si>
  <si>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</si>
  <si>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</si>
  <si>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</si>
  <si>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</si>
  <si>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</si>
  <si>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</si>
  <si>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</si>
  <si>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</si>
  <si>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</si>
  <si>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</si>
  <si>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</si>
  <si>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</si>
  <si>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</si>
  <si>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</si>
  <si>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</si>
  <si>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</si>
  <si>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</si>
  <si>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</si>
  <si>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</si>
  <si>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</si>
  <si>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</si>
  <si>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</si>
  <si>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</si>
  <si>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</si>
  <si>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</si>
  <si>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</si>
  <si>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</si>
  <si>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</si>
  <si>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</si>
  <si>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</si>
  <si>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</si>
  <si>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</si>
  <si>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</si>
  <si>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</si>
  <si>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</si>
  <si>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</si>
  <si>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</si>
  <si>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</si>
  <si>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</si>
  <si>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</si>
  <si>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</si>
  <si>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</si>
  <si>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</si>
  <si>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</si>
  <si>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</si>
  <si>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</si>
  <si>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</si>
  <si>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</si>
  <si>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</si>
  <si>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</si>
  <si>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</si>
  <si>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</si>
  <si>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</si>
  <si>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</si>
  <si>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</si>
  <si>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</si>
  <si>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</si>
  <si>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</si>
  <si>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</si>
  <si>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</si>
  <si>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</si>
  <si>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</si>
  <si>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</si>
  <si>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</si>
  <si>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</si>
  <si>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</si>
  <si>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</si>
  <si>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</si>
  <si>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</si>
  <si>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</si>
  <si>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</si>
  <si>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</si>
  <si>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</si>
  <si>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</si>
  <si>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</si>
  <si>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</si>
  <si>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</si>
  <si>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</si>
  <si>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</si>
  <si>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</si>
  <si>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</si>
  <si>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</si>
  <si>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</si>
  <si>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</si>
  <si>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</si>
  <si>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</si>
  <si>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</si>
  <si>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</si>
  <si>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</si>
  <si>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</si>
  <si>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</si>
  <si>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</si>
  <si>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</si>
  <si>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</si>
  <si>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</si>
  <si>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</si>
  <si>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</si>
  <si>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</si>
  <si>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</si>
  <si>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</si>
  <si>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</si>
  <si>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</si>
  <si>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</si>
  <si>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</si>
  <si>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</si>
  <si>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</si>
  <si>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</si>
  <si>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</si>
  <si>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</si>
  <si>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</si>
  <si>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</si>
  <si>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</si>
  <si>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</si>
  <si>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</si>
  <si>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</si>
  <si>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</si>
  <si>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</si>
  <si>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</si>
  <si>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</si>
  <si>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</si>
  <si>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</si>
  <si>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</si>
  <si>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</si>
  <si>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</si>
  <si>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</si>
  <si>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</si>
  <si>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</si>
  <si>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</si>
  <si>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</si>
  <si>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</si>
  <si>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</si>
  <si>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</si>
  <si>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</si>
  <si>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</si>
  <si>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</si>
  <si>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</si>
  <si>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</si>
  <si>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</si>
  <si>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</si>
  <si>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</si>
  <si>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</si>
  <si>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</si>
  <si>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</si>
  <si>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</si>
  <si>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</si>
  <si>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</si>
  <si>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</si>
  <si>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</si>
  <si>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</si>
  <si>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</si>
  <si>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</si>
  <si>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</si>
  <si>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</si>
  <si>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</si>
  <si>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</si>
  <si>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</si>
  <si>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</si>
  <si>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</si>
  <si>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</si>
  <si>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</si>
  <si>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</si>
  <si>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</si>
  <si>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</si>
  <si>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</si>
  <si>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</si>
  <si>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</si>
  <si>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</si>
  <si>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</si>
  <si>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</si>
  <si>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</si>
  <si>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</si>
  <si>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</si>
  <si>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</si>
  <si>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</si>
  <si>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</si>
  <si>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</si>
  <si>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</si>
  <si>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</si>
  <si>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</si>
  <si>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</si>
  <si>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</si>
  <si>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</si>
  <si>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</si>
  <si>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</si>
  <si>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</si>
  <si>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</si>
  <si>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</si>
  <si>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</si>
  <si>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</si>
  <si>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</si>
  <si>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</si>
  <si>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</si>
  <si>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</si>
  <si>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</si>
  <si>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</si>
  <si>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</si>
  <si>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</si>
  <si>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</si>
  <si>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</si>
  <si>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</si>
  <si>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</si>
  <si>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</si>
  <si>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</si>
  <si>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</si>
  <si>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</si>
  <si>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</si>
  <si>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</si>
  <si>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</si>
  <si>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</si>
  <si>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</si>
  <si>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</si>
  <si>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</si>
  <si>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</si>
  <si>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</si>
  <si>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</si>
  <si>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</si>
  <si>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</si>
  <si>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</si>
  <si>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</si>
  <si>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</si>
  <si>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</si>
  <si>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</si>
  <si>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</si>
  <si>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</si>
  <si>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</si>
  <si>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</si>
  <si>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</si>
  <si>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</si>
  <si>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</si>
  <si>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</si>
  <si>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</si>
  <si>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</si>
  <si>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</si>
  <si>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</si>
  <si>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</si>
  <si>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</si>
  <si>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</si>
  <si>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</si>
  <si>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</si>
  <si>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</si>
  <si>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</si>
  <si>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</si>
  <si>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</si>
  <si>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</si>
  <si>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</si>
  <si>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</si>
  <si>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</si>
  <si>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</si>
  <si>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</si>
  <si>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</si>
  <si>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</si>
  <si>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</si>
  <si>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</si>
  <si>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</si>
  <si>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</si>
  <si>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</si>
  <si>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</si>
  <si>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</si>
  <si>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</si>
  <si>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</si>
  <si>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</si>
  <si>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</si>
  <si>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</si>
  <si>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</si>
  <si>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</si>
  <si>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</si>
  <si>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</si>
  <si>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</si>
  <si>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</si>
  <si>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</si>
  <si>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</si>
  <si>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</si>
  <si>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</si>
  <si>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</si>
  <si>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</si>
  <si>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</si>
  <si>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</si>
  <si>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</si>
  <si>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</si>
  <si>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</si>
  <si>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</si>
  <si>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</si>
  <si>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</si>
  <si>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</si>
  <si>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</si>
  <si>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</si>
  <si>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</si>
  <si>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</si>
  <si>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</si>
  <si>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</si>
  <si>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</si>
  <si>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</si>
  <si>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</si>
  <si>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</si>
  <si>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</si>
  <si>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</si>
  <si>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</si>
  <si>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</si>
  <si>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</si>
  <si>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</si>
  <si>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</si>
  <si>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</si>
  <si>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</si>
  <si>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</si>
  <si>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</si>
  <si>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</si>
  <si>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</si>
  <si>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</si>
  <si>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</si>
  <si>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</si>
  <si>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</si>
  <si>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</si>
  <si>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</si>
  <si>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</si>
  <si>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</si>
  <si>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</si>
  <si>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</si>
  <si>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</si>
  <si>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</si>
  <si>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</si>
  <si>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</si>
  <si>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</si>
  <si>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</si>
  <si>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</si>
  <si>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</si>
  <si>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</si>
  <si>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</si>
  <si>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</si>
  <si>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</si>
  <si>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</si>
  <si>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</si>
  <si>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</si>
  <si>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</si>
  <si>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</si>
  <si>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</si>
  <si>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</si>
  <si>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</si>
  <si>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</si>
  <si>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</si>
  <si>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</si>
  <si>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</si>
  <si>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</si>
  <si>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</si>
  <si>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</si>
  <si>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</si>
  <si>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</si>
  <si>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</si>
  <si>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</si>
  <si>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</si>
  <si>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</si>
  <si>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</si>
  <si>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</si>
  <si>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</si>
  <si>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</si>
  <si>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</si>
  <si>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</si>
  <si>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</si>
  <si>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</si>
  <si>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</si>
  <si>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</si>
  <si>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</si>
  <si>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</si>
  <si>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</si>
  <si>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</si>
  <si>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</si>
  <si>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</si>
  <si>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</si>
  <si>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</si>
  <si>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</si>
  <si>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</si>
  <si>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</si>
  <si>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</si>
  <si>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</si>
  <si>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</si>
  <si>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</si>
  <si>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</si>
  <si>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</si>
  <si>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</si>
  <si>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</si>
  <si>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</si>
  <si>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</si>
  <si>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</si>
  <si>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</si>
  <si>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</si>
  <si>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</si>
  <si>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</si>
  <si>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</si>
  <si>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</si>
  <si>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</si>
  <si>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</si>
  <si>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</si>
  <si>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</si>
  <si>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</si>
  <si>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</si>
  <si>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</si>
  <si>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</si>
  <si>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</si>
  <si>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</si>
  <si>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</si>
  <si>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</si>
  <si>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</si>
  <si>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</si>
  <si>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</si>
  <si>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</si>
  <si>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</si>
  <si>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</si>
  <si>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</si>
  <si>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</si>
  <si>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</si>
  <si>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</si>
  <si>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</si>
  <si>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</si>
  <si>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</si>
  <si>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</si>
  <si>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</si>
  <si>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</si>
  <si>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</si>
  <si>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</si>
  <si>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</si>
  <si>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</si>
  <si>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</si>
  <si>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</si>
  <si>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</si>
  <si>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</si>
  <si>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</si>
  <si>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</si>
  <si>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</si>
  <si>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</si>
  <si>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</si>
  <si>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</si>
  <si>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</si>
  <si>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</si>
  <si>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</si>
  <si>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</si>
  <si>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</si>
  <si>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</si>
  <si>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</si>
  <si>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</si>
  <si>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</si>
  <si>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</si>
  <si>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</si>
  <si>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</si>
  <si>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</si>
  <si>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</si>
  <si>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</si>
  <si>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</si>
  <si>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</si>
  <si>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</si>
  <si>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</si>
  <si>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</si>
  <si>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</si>
  <si>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</si>
  <si>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</si>
  <si>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</si>
  <si>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</si>
  <si>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</si>
  <si>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</si>
  <si>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</si>
  <si>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</si>
  <si>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</si>
  <si>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</si>
  <si>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</si>
  <si>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</si>
  <si>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</si>
  <si>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</si>
  <si>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</si>
  <si>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</si>
  <si>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</si>
  <si>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</si>
  <si>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</si>
  <si>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</si>
  <si>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</si>
  <si>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</si>
  <si>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</si>
  <si>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</si>
  <si>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</si>
  <si>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</si>
  <si>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</si>
  <si>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</si>
  <si>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</si>
  <si>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</si>
  <si>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</si>
  <si>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</si>
  <si>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</si>
  <si>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</si>
  <si>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</si>
  <si>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</si>
  <si>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</si>
  <si>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</si>
  <si>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</si>
  <si>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</si>
  <si>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</si>
  <si>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</si>
  <si>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</si>
  <si>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</si>
  <si>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</si>
  <si>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</si>
  <si>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</si>
  <si>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</si>
  <si>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</si>
  <si>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</si>
  <si>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</si>
  <si>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</si>
  <si>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</si>
  <si>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</si>
  <si>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</si>
  <si>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</si>
  <si>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</si>
  <si>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</si>
  <si>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</si>
  <si>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</si>
  <si>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</si>
  <si>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</si>
  <si>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</si>
  <si>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</si>
  <si>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</si>
  <si>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</si>
  <si>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</si>
  <si>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</si>
  <si>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</si>
  <si>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</si>
  <si>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</si>
  <si>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</si>
  <si>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</si>
  <si>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</si>
  <si>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</si>
  <si>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</si>
  <si>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</si>
  <si>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</si>
  <si>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</si>
  <si>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</si>
  <si>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</si>
  <si>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</si>
  <si>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</si>
  <si>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</si>
  <si>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</si>
  <si>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</si>
  <si>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</si>
  <si>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</si>
  <si>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</si>
  <si>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</si>
  <si>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</si>
  <si>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</si>
  <si>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</si>
  <si>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</si>
  <si>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</si>
  <si>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</si>
  <si>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</si>
  <si>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</si>
  <si>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</si>
  <si>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</si>
  <si>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</si>
  <si>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</si>
  <si>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</si>
  <si>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</si>
  <si>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</si>
  <si>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</si>
  <si>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</si>
  <si>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</si>
  <si>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</si>
  <si>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</si>
  <si>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</si>
  <si>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</si>
  <si>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</si>
  <si>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</si>
  <si>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</si>
  <si>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</si>
  <si>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</si>
  <si>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</si>
  <si>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</si>
  <si>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</si>
  <si>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</si>
  <si>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</si>
  <si>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</si>
  <si>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</si>
  <si>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</si>
  <si>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</si>
  <si>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</si>
  <si>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</si>
  <si>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</si>
  <si>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</si>
  <si>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</si>
  <si>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</si>
  <si>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</si>
  <si>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</si>
  <si>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</si>
  <si>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</si>
  <si>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</si>
  <si>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</si>
  <si>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</si>
  <si>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</si>
  <si>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</si>
  <si>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</si>
  <si>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</si>
  <si>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</si>
  <si>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</si>
  <si>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</si>
  <si>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</si>
  <si>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</si>
  <si>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</si>
  <si>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</si>
  <si>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</si>
  <si>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</si>
  <si>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</si>
  <si>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</si>
  <si>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</si>
  <si>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</si>
  <si>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</si>
  <si>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</si>
  <si>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</si>
  <si>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</si>
  <si>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</si>
  <si>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</si>
  <si>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</si>
  <si>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</si>
  <si>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</si>
  <si>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</si>
  <si>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</si>
  <si>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</si>
  <si>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</si>
  <si>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</si>
  <si>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</si>
  <si>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</si>
  <si>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</si>
  <si>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</si>
  <si>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</si>
  <si>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</si>
  <si>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</si>
  <si>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</si>
  <si>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</si>
  <si>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</si>
  <si>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</si>
  <si>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</si>
  <si>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</si>
  <si>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</si>
  <si>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</si>
  <si>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</si>
  <si>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</si>
  <si>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</si>
  <si>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</si>
  <si>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</si>
  <si>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</si>
  <si>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</si>
  <si>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</si>
  <si>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</si>
  <si>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</si>
  <si>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</si>
  <si>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</si>
  <si>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</si>
  <si>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</si>
  <si>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</si>
  <si>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</si>
  <si>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</si>
  <si>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</si>
  <si>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</si>
  <si>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</si>
  <si>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</si>
  <si>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</si>
  <si>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</si>
  <si>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</si>
  <si>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</si>
  <si>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</si>
  <si>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</si>
  <si>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</si>
  <si>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</si>
  <si>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</si>
  <si>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</si>
  <si>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</si>
  <si>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</si>
  <si>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</si>
  <si>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</si>
  <si>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</si>
  <si>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</si>
  <si>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</si>
  <si>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</si>
  <si>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</si>
  <si>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</si>
  <si>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</si>
  <si>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</si>
  <si>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</si>
  <si>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</si>
  <si>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</si>
  <si>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</si>
  <si>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</si>
  <si>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</si>
  <si>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</si>
  <si>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</si>
  <si>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</si>
  <si>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</si>
  <si>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</si>
  <si>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</si>
  <si>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</si>
  <si>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</si>
  <si>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</si>
  <si>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</si>
  <si>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</si>
  <si>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</si>
  <si>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</si>
  <si>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</si>
  <si>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</si>
  <si>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</si>
  <si>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</si>
  <si>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</si>
  <si>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</si>
  <si>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</si>
  <si>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</si>
  <si>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</si>
  <si>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</si>
  <si>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</si>
  <si>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</si>
  <si>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</si>
  <si>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</si>
  <si>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</si>
  <si>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</si>
  <si>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</si>
  <si>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</si>
  <si>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</si>
  <si>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</si>
  <si>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</si>
  <si>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</si>
  <si>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</si>
  <si>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</si>
  <si>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</si>
  <si>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</si>
  <si>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</si>
  <si>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</si>
  <si>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</si>
  <si>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</si>
  <si>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</si>
  <si>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</si>
  <si>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</si>
  <si>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</si>
  <si>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</si>
  <si>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</si>
  <si>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</si>
  <si>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</si>
  <si>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</si>
  <si>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</si>
  <si>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</si>
  <si>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</si>
  <si>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</si>
  <si>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</si>
  <si>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</si>
  <si>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</si>
  <si>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</si>
  <si>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</si>
  <si>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</si>
  <si>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</si>
  <si>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</si>
  <si>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</si>
  <si>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</si>
  <si>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</si>
  <si>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</si>
  <si>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</si>
  <si>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</si>
  <si>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</si>
  <si>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</si>
  <si>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</si>
  <si>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</si>
  <si>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</si>
  <si>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</si>
  <si>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</si>
  <si>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</si>
  <si>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</si>
  <si>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</si>
  <si>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</si>
  <si>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</si>
  <si>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</si>
  <si>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</si>
  <si>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</si>
  <si>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</si>
  <si>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</si>
  <si>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</si>
  <si>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</si>
  <si>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</si>
  <si>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</si>
  <si>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</si>
  <si>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</si>
  <si>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</si>
  <si>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</si>
  <si>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</si>
  <si>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</si>
  <si>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</si>
  <si>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</si>
  <si>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</si>
  <si>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</si>
  <si>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</si>
  <si>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</si>
  <si>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</si>
  <si>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</si>
  <si>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</si>
  <si>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</si>
  <si>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</si>
  <si>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</si>
  <si>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</si>
  <si>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</si>
  <si>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</si>
  <si>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</si>
  <si>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</si>
  <si>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</si>
  <si>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</si>
  <si>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</si>
  <si>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</si>
  <si>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</si>
  <si>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</si>
  <si>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</si>
  <si>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</si>
  <si>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</si>
  <si>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</si>
  <si>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</si>
  <si>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</si>
  <si>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</si>
  <si>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</si>
  <si>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</si>
  <si>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</si>
  <si>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</si>
  <si>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</si>
  <si>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</si>
  <si>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</si>
  <si>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</si>
  <si>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</si>
  <si>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</si>
  <si>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</si>
  <si>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</si>
  <si>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</si>
  <si>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</si>
  <si>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</si>
  <si>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</si>
  <si>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</si>
  <si>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</si>
  <si>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</si>
  <si>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</si>
  <si>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</si>
  <si>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</si>
  <si>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</si>
  <si>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</si>
  <si>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</si>
  <si>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</si>
  <si>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</si>
  <si>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</si>
  <si>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</si>
  <si>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</si>
  <si>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</si>
  <si>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</si>
  <si>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</si>
  <si>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</si>
  <si>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</si>
  <si>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</si>
  <si>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</si>
  <si>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</si>
  <si>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</si>
  <si>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</si>
  <si>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</si>
  <si>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</si>
  <si>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</si>
  <si>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</si>
  <si>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</si>
  <si>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</si>
  <si>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</si>
  <si>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</si>
  <si>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</si>
  <si>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</si>
  <si>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</si>
  <si>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</si>
  <si>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</si>
  <si>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</si>
  <si>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</si>
  <si>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</si>
  <si>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</si>
  <si>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</si>
  <si>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</si>
  <si>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</si>
  <si>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</si>
  <si>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</si>
  <si>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</si>
  <si>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</si>
  <si>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</si>
  <si>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</si>
  <si>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</si>
  <si>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</si>
  <si>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</si>
  <si>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</si>
  <si>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</si>
  <si>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</si>
  <si>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</si>
  <si>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</si>
  <si>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</si>
  <si>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</si>
  <si>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</si>
  <si>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</si>
  <si>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</si>
  <si>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</si>
  <si>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</si>
  <si>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</si>
  <si>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</si>
  <si>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</si>
  <si>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</si>
  <si>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</si>
  <si>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</si>
  <si>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</si>
  <si>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</si>
  <si>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</si>
  <si>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</si>
  <si>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</si>
  <si>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</si>
  <si>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</si>
  <si>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</si>
  <si>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</si>
  <si>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</si>
  <si>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</si>
  <si>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</si>
  <si>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</si>
  <si>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</si>
  <si>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</si>
  <si>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</si>
  <si>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</si>
  <si>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</si>
  <si>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</si>
  <si>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</si>
  <si>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</si>
  <si>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</si>
  <si>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</si>
  <si>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</si>
  <si>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</si>
  <si>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</si>
  <si>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</si>
  <si>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</si>
  <si>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</si>
  <si>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</si>
  <si>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</si>
  <si>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</si>
  <si>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</si>
  <si>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</si>
  <si>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</si>
  <si>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</si>
  <si>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</si>
  <si>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</si>
  <si>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</si>
  <si>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</si>
  <si>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</si>
  <si>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</si>
  <si>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</si>
  <si>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</si>
  <si>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</si>
  <si>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</si>
  <si>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</si>
  <si>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</si>
  <si>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</si>
  <si>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</si>
  <si>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</si>
  <si>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</si>
  <si>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</si>
  <si>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</si>
  <si>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</si>
  <si>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</si>
  <si>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</si>
  <si>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</si>
  <si>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</si>
  <si>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</si>
  <si>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</si>
  <si>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</si>
  <si>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</si>
  <si>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</si>
  <si>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</si>
  <si>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</si>
  <si>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</si>
  <si>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</si>
  <si>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</si>
  <si>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</si>
  <si>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</si>
  <si>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</si>
  <si>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</si>
  <si>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</si>
  <si>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</si>
  <si>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</si>
  <si>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</si>
  <si>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</si>
  <si>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</si>
  <si>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</si>
  <si>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</si>
  <si>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</si>
  <si>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</si>
  <si>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</si>
  <si>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</si>
  <si>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</si>
  <si>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</si>
  <si>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</si>
  <si>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</si>
  <si>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</si>
  <si>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</si>
  <si>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</si>
  <si>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</si>
  <si>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</si>
  <si>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</si>
  <si>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</si>
  <si>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</si>
  <si>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</si>
  <si>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</si>
  <si>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</si>
  <si>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</si>
  <si>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</si>
  <si>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</si>
  <si>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</si>
  <si>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</si>
  <si>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</si>
  <si>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</si>
  <si>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</si>
  <si>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</si>
  <si>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</si>
  <si>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</si>
  <si>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</si>
  <si>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</si>
  <si>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</si>
  <si>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</si>
  <si>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</si>
  <si>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</si>
  <si>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</si>
  <si>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</si>
  <si>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</si>
  <si>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</si>
  <si>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</si>
  <si>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</si>
  <si>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</si>
  <si>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</si>
  <si>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</si>
  <si>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</si>
  <si>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</si>
  <si>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</si>
  <si>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</si>
  <si>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</si>
  <si>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</si>
  <si>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</si>
  <si>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</si>
  <si>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</si>
  <si>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</si>
  <si>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</si>
  <si>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</si>
  <si>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</si>
  <si>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</si>
  <si>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</si>
  <si>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</si>
  <si>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</si>
  <si>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</si>
  <si>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</si>
  <si>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</si>
  <si>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</si>
  <si>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</si>
  <si>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</si>
  <si>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</si>
  <si>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</si>
  <si>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</si>
  <si>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</si>
  <si>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</si>
  <si>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</si>
  <si>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</si>
  <si>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</si>
  <si>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</si>
  <si>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</si>
  <si>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</si>
  <si>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</si>
  <si>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</si>
  <si>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</si>
  <si>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</si>
  <si>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</si>
  <si>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</si>
  <si>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</si>
  <si>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</si>
  <si>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</si>
  <si>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</si>
  <si>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</si>
  <si>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</si>
  <si>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</si>
  <si>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</si>
  <si>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</si>
  <si>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</si>
  <si>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</si>
  <si>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</si>
  <si>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</si>
  <si>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</si>
  <si>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</si>
  <si>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</si>
  <si>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</si>
  <si>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</si>
  <si>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</si>
  <si>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</si>
  <si>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</si>
  <si>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</si>
  <si>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</si>
  <si>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</si>
  <si>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</si>
  <si>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</si>
  <si>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</si>
  <si>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</si>
  <si>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</si>
  <si>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</si>
  <si>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</si>
  <si>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</si>
  <si>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</si>
  <si>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</si>
  <si>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</si>
  <si>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</si>
  <si>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</si>
  <si>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</si>
  <si>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</si>
  <si>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</si>
  <si>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</si>
  <si>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</si>
  <si>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</si>
  <si>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</si>
  <si>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</si>
  <si>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</si>
  <si>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</si>
  <si>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</si>
  <si>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</si>
  <si>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</si>
  <si>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</si>
  <si>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</si>
  <si>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</si>
  <si>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</si>
  <si>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</si>
  <si>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</si>
  <si>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</si>
  <si>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</si>
  <si>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</si>
  <si>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</si>
  <si>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</si>
  <si>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</si>
  <si>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</si>
  <si>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</si>
  <si>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</si>
  <si>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</si>
  <si>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</si>
  <si>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</si>
  <si>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</si>
  <si>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</si>
  <si>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</si>
  <si>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</si>
  <si>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</si>
  <si>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</si>
  <si>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</si>
  <si>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</si>
  <si>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</si>
  <si>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</si>
  <si>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</si>
  <si>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</si>
  <si>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</si>
  <si>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</si>
  <si>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</si>
  <si>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</si>
  <si>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</si>
  <si>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</si>
  <si>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</si>
  <si>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</si>
  <si>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</si>
  <si>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</si>
  <si>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</si>
  <si>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</si>
  <si>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</si>
  <si>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</si>
  <si>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</si>
  <si>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</si>
  <si>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</si>
  <si>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</si>
  <si>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</si>
  <si>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</si>
  <si>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</si>
  <si>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</si>
  <si>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</si>
  <si>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</si>
  <si>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</si>
  <si>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</si>
  <si>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</si>
  <si>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</si>
  <si>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</si>
  <si>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</si>
  <si>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</si>
  <si>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</si>
  <si>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</si>
  <si>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</si>
  <si>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</si>
  <si>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</si>
  <si>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</si>
  <si>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</si>
  <si>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</si>
  <si>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</si>
  <si>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</si>
  <si>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</si>
  <si>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</si>
  <si>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</si>
  <si>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</si>
  <si>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</si>
  <si>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</si>
  <si>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</si>
  <si>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</si>
  <si>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</si>
  <si>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</si>
  <si>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</si>
  <si>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</si>
  <si>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</si>
  <si>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</si>
  <si>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</si>
  <si>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</si>
  <si>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</si>
  <si>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</si>
  <si>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</si>
  <si>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</si>
  <si>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</si>
  <si>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</si>
  <si>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</si>
  <si>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</si>
  <si>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</si>
  <si>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</si>
  <si>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</si>
  <si>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</si>
  <si>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</si>
  <si>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</si>
  <si>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</si>
  <si>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</si>
  <si>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</si>
  <si>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</si>
  <si>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</si>
  <si>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</si>
  <si>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</si>
  <si>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</si>
  <si>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</si>
  <si>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</si>
  <si>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</si>
  <si>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</si>
  <si>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</si>
  <si>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</si>
  <si>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</si>
  <si>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</si>
  <si>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</si>
  <si>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</si>
  <si>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</si>
  <si>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</si>
  <si>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</si>
  <si>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</si>
  <si>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</si>
  <si>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</si>
  <si>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</si>
  <si>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</si>
  <si>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</si>
  <si>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</si>
  <si>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</si>
  <si>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</si>
  <si>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</si>
  <si>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</si>
  <si>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</si>
  <si>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</si>
  <si>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</si>
  <si>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</si>
  <si>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</si>
  <si>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</si>
  <si>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</si>
  <si>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</si>
  <si>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</si>
  <si>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</si>
  <si>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</si>
  <si>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</si>
  <si>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</si>
  <si>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</si>
  <si>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</si>
  <si>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</si>
  <si>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</si>
  <si>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</si>
  <si>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</si>
  <si>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</si>
  <si>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</si>
  <si>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</si>
  <si>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</si>
  <si>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</si>
  <si>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</si>
  <si>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</si>
  <si>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</si>
  <si>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</si>
  <si>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</si>
  <si>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</si>
  <si>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</si>
  <si>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</si>
  <si>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</si>
  <si>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</si>
  <si>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</si>
  <si>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</si>
  <si>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</si>
  <si>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</si>
  <si>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</si>
  <si>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</si>
  <si>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</si>
  <si>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</si>
  <si>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</si>
  <si>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</si>
  <si>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</si>
  <si>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</si>
  <si>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</si>
  <si>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</si>
  <si>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</si>
  <si>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</si>
  <si>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</si>
  <si>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</si>
  <si>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</si>
  <si>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</si>
  <si>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</si>
  <si>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</si>
  <si>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</si>
  <si>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</si>
  <si>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</si>
  <si>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</si>
  <si>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</si>
  <si>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</si>
  <si>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</si>
  <si>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</si>
  <si>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</si>
  <si>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</si>
  <si>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</si>
  <si>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</si>
  <si>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</si>
  <si>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</si>
  <si>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</si>
  <si>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</si>
  <si>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</si>
  <si>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</si>
  <si>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</si>
  <si>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</si>
  <si>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</si>
  <si>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</si>
  <si>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</si>
  <si>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</si>
  <si>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</si>
  <si>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</si>
  <si>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</si>
  <si>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</si>
  <si>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</si>
  <si>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</si>
  <si>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</si>
  <si>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</si>
  <si>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</si>
  <si>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</si>
  <si>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</si>
  <si>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</si>
  <si>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</si>
  <si>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</si>
  <si>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</si>
  <si>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</si>
  <si>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</si>
  <si>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</si>
  <si>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</si>
  <si>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</si>
  <si>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</si>
  <si>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</si>
  <si>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</si>
  <si>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</si>
  <si>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</si>
  <si>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</si>
  <si>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</si>
  <si>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</si>
  <si>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</si>
  <si>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</si>
  <si>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</si>
  <si>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</si>
  <si>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</si>
  <si>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</si>
  <si>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</si>
  <si>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</si>
  <si>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</si>
  <si>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</si>
  <si>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</si>
  <si>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</si>
  <si>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</si>
  <si>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</si>
  <si>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</si>
  <si>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</si>
  <si>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</si>
  <si>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</si>
  <si>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</si>
  <si>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</si>
  <si>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</si>
  <si>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</si>
  <si>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</si>
  <si>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</si>
  <si>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</si>
  <si>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</si>
  <si>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</si>
  <si>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</si>
  <si>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</si>
  <si>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</si>
  <si>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</si>
  <si>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</si>
  <si>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</si>
  <si>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</si>
  <si>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</si>
  <si>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</si>
  <si>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</si>
  <si>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</si>
  <si>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</si>
  <si>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</si>
  <si>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</si>
  <si>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</si>
  <si>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</si>
  <si>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</si>
  <si>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</si>
  <si>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</si>
  <si>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</si>
  <si>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</si>
  <si>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</si>
  <si>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</si>
  <si>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</si>
  <si>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</si>
  <si>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</si>
  <si>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</si>
  <si>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</si>
  <si>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</si>
  <si>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</si>
  <si>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</si>
  <si>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</si>
  <si>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</si>
  <si>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</si>
  <si>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</si>
  <si>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</si>
  <si>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</si>
  <si>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</si>
  <si>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</si>
  <si>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</si>
  <si>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</si>
  <si>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</si>
  <si>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</si>
  <si>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</si>
  <si>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</si>
  <si>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</si>
  <si>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</si>
  <si>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</si>
  <si>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</si>
  <si>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</si>
  <si>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</si>
  <si>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</si>
  <si>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</si>
  <si>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</si>
  <si>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</si>
  <si>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</si>
  <si>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</si>
  <si>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</si>
  <si>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</si>
  <si>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</si>
  <si>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</si>
  <si>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</si>
  <si>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</si>
  <si>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</si>
  <si>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</si>
  <si>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</si>
  <si>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</si>
  <si>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</si>
  <si>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</si>
  <si>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</si>
  <si>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</si>
  <si>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</si>
  <si>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</si>
  <si>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</si>
  <si>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</si>
  <si>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</si>
  <si>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</si>
  <si>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</si>
  <si>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</si>
  <si>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</si>
  <si>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</si>
  <si>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</si>
  <si>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</si>
  <si>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</si>
  <si>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</si>
  <si>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</si>
  <si>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</si>
  <si>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</si>
  <si>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</si>
  <si>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</si>
  <si>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</si>
  <si>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</si>
  <si>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</si>
  <si>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</si>
  <si>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</si>
  <si>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</si>
  <si>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</si>
  <si>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</si>
  <si>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</si>
  <si>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</si>
  <si>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</si>
  <si>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</si>
  <si>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</si>
  <si>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</si>
  <si>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</si>
  <si>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</si>
  <si>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</si>
  <si>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</si>
  <si>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</si>
  <si>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</si>
  <si>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</si>
  <si>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</si>
  <si>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</si>
  <si>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</si>
  <si>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</si>
  <si>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</si>
  <si>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</si>
  <si>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</si>
  <si>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</si>
  <si>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</si>
  <si>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</si>
  <si>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</si>
  <si>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</si>
  <si>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</si>
  <si>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</si>
  <si>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</si>
  <si>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</si>
  <si>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</si>
  <si>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</si>
  <si>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</si>
  <si>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</si>
  <si>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</si>
  <si>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</si>
  <si>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</si>
  <si>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</si>
  <si>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</si>
  <si>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</si>
  <si>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</si>
  <si>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</si>
  <si>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</si>
  <si>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</si>
  <si>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</si>
  <si>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</si>
  <si>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</si>
  <si>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</si>
  <si>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</si>
  <si>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</si>
  <si>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</si>
  <si>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</si>
  <si>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</si>
  <si>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</si>
  <si>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</si>
  <si>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</si>
  <si>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</si>
  <si>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</si>
  <si>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</si>
  <si>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</si>
  <si>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</si>
  <si>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</si>
  <si>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</si>
  <si>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</si>
  <si>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</si>
  <si>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</si>
  <si>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</si>
  <si>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</si>
  <si>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</si>
  <si>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</si>
  <si>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</si>
  <si>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</si>
  <si>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</si>
  <si>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</si>
  <si>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</si>
  <si>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</si>
  <si>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</si>
  <si>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</si>
  <si>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</si>
  <si>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</si>
  <si>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</si>
  <si>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</si>
  <si>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</si>
  <si>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</si>
  <si>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</si>
  <si>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</si>
  <si>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</si>
  <si>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</si>
  <si>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</si>
  <si>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</si>
  <si>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</si>
  <si>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</si>
  <si>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</si>
  <si>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</si>
  <si>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</si>
  <si>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</si>
  <si>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</si>
  <si>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</si>
  <si>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</si>
  <si>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</si>
  <si>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</si>
  <si>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</si>
  <si>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</si>
  <si>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</si>
  <si>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</si>
  <si>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</si>
  <si>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</si>
  <si>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</si>
  <si>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</si>
  <si>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</si>
  <si>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</si>
  <si>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</si>
  <si>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</si>
  <si>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</si>
  <si>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</si>
  <si>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</si>
  <si>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</si>
  <si>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</si>
  <si>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</si>
  <si>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</si>
  <si>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</si>
  <si>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</si>
  <si>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</si>
  <si>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</si>
  <si>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</si>
  <si>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</si>
  <si>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</si>
  <si>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</si>
  <si>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</si>
  <si>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</si>
  <si>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</si>
  <si>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</si>
  <si>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</si>
  <si>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</si>
  <si>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</si>
  <si>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</si>
  <si>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</si>
  <si>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</si>
  <si>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</si>
  <si>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</si>
  <si>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</si>
  <si>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</si>
  <si>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</si>
  <si>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</si>
  <si>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</si>
  <si>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</si>
  <si>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</si>
  <si>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</si>
  <si>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</si>
  <si>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</si>
  <si>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</si>
  <si>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</si>
  <si>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</si>
  <si>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</si>
  <si>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</si>
  <si>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</si>
  <si>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</si>
  <si>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</si>
  <si>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</si>
  <si>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</si>
  <si>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</si>
  <si>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</si>
  <si>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</si>
  <si>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</si>
  <si>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</si>
  <si>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</si>
  <si>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</si>
  <si>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</si>
  <si>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</si>
  <si>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</si>
  <si>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</si>
  <si>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</si>
  <si>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</si>
  <si>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</si>
  <si>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</si>
  <si>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</si>
  <si>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</si>
  <si>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</si>
  <si>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</si>
  <si>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</si>
  <si>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</si>
  <si>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</si>
  <si>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</si>
  <si>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</si>
  <si>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</si>
  <si>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</si>
  <si>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</si>
  <si>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</si>
  <si>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</si>
  <si>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</si>
  <si>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</si>
  <si>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</si>
  <si>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</si>
  <si>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</si>
  <si>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</si>
  <si>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</si>
  <si>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</si>
  <si>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</si>
  <si>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</si>
  <si>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</si>
  <si>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</si>
  <si>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</si>
  <si>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</si>
  <si>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</si>
  <si>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</si>
  <si>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</si>
  <si>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</si>
  <si>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</si>
  <si>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</si>
  <si>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</si>
  <si>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</si>
  <si>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</si>
  <si>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</si>
  <si>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</si>
  <si>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</si>
  <si>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</si>
  <si>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</si>
  <si>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</si>
  <si>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</si>
  <si>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</si>
  <si>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</si>
  <si>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</si>
  <si>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</si>
  <si>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</si>
  <si>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</si>
  <si>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</si>
  <si>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</si>
  <si>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</si>
  <si>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</si>
  <si>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</si>
  <si>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</si>
  <si>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</si>
  <si>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</si>
  <si>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</si>
  <si>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</si>
  <si>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</si>
  <si>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</si>
  <si>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</si>
  <si>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</si>
  <si>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</si>
  <si>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</si>
  <si>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</si>
  <si>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</si>
  <si>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</si>
  <si>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</si>
  <si>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</si>
  <si>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</si>
  <si>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</si>
  <si>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</si>
  <si>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</si>
  <si>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</si>
  <si>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</si>
  <si>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</si>
  <si>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</si>
  <si>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</si>
  <si>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</si>
  <si>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</si>
  <si>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</si>
  <si>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</si>
  <si>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</si>
  <si>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</si>
  <si>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</si>
  <si>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</si>
  <si>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</si>
  <si>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</si>
  <si>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</si>
  <si>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</si>
  <si>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</si>
  <si>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</si>
  <si>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</si>
  <si>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</si>
  <si>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</si>
  <si>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</si>
  <si>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</si>
  <si>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</si>
  <si>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</si>
  <si>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</si>
  <si>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</si>
  <si>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</si>
  <si>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</si>
  <si>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</si>
  <si>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</si>
  <si>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</si>
  <si>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</si>
  <si>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</si>
  <si>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</si>
  <si>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</si>
  <si>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</si>
  <si>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</si>
  <si>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</si>
  <si>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</si>
  <si>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</si>
  <si>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</si>
  <si>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</si>
  <si>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</si>
  <si>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</si>
  <si>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</si>
  <si>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</si>
  <si>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</si>
  <si>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</si>
  <si>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</si>
  <si>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</si>
  <si>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</si>
  <si>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</si>
  <si>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</si>
  <si>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</si>
  <si>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</si>
  <si>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</si>
  <si>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</si>
  <si>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</si>
  <si>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</si>
  <si>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</si>
  <si>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</si>
  <si>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</si>
  <si>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</si>
  <si>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</si>
  <si>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</si>
  <si>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</si>
  <si>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</si>
  <si>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</si>
  <si>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</si>
  <si>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</si>
  <si>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</si>
  <si>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</si>
  <si>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</si>
  <si>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</si>
  <si>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</si>
  <si>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</si>
  <si>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</si>
  <si>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</si>
  <si>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</si>
  <si>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</si>
  <si>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</si>
  <si>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</si>
  <si>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</si>
  <si>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</si>
  <si>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</si>
  <si>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</si>
  <si>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</si>
  <si>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</si>
  <si>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</si>
  <si>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</si>
  <si>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</si>
  <si>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</si>
  <si>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</si>
  <si>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</si>
  <si>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</si>
  <si>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</si>
  <si>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</si>
  <si>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</si>
  <si>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</si>
  <si>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</si>
  <si>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</si>
  <si>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</si>
  <si>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</si>
  <si>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</si>
  <si>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</si>
  <si>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</si>
  <si>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</si>
  <si>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</si>
  <si>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</si>
  <si>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</si>
  <si>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</si>
  <si>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</si>
  <si>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</si>
  <si>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</si>
  <si>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</si>
  <si>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</si>
  <si>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</si>
  <si>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</si>
  <si>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</si>
  <si>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</si>
  <si>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</si>
  <si>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</si>
  <si>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</si>
  <si>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</si>
  <si>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</si>
  <si>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</si>
  <si>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</si>
  <si>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</si>
  <si>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</si>
  <si>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</si>
  <si>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</si>
  <si>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</si>
  <si>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</si>
  <si>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</si>
  <si>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</si>
  <si>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</si>
  <si>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</si>
  <si>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</si>
  <si>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</si>
  <si>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</si>
  <si>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</si>
  <si>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</si>
  <si>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</si>
  <si>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</si>
  <si>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</si>
  <si>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</si>
  <si>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</si>
  <si>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</si>
  <si>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</si>
  <si>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</si>
  <si>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</si>
  <si>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</si>
  <si>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</si>
  <si>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</si>
  <si>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</si>
  <si>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</si>
  <si>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</si>
  <si>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</si>
  <si>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</si>
  <si>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</si>
  <si>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</si>
  <si>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</si>
  <si>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</si>
  <si>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</si>
  <si>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</si>
  <si>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</si>
  <si>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</si>
  <si>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</si>
  <si>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</si>
  <si>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</si>
  <si>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</si>
  <si>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</si>
  <si>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</si>
  <si>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</si>
  <si>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</si>
  <si>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</si>
  <si>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</si>
  <si>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</si>
  <si>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</si>
  <si>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</si>
  <si>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</si>
  <si>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</si>
  <si>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</si>
  <si>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</si>
  <si>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</si>
  <si>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</si>
  <si>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</si>
  <si>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</si>
  <si>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</si>
  <si>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</si>
  <si>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</si>
  <si>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</si>
  <si>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</si>
  <si>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</si>
  <si>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</si>
  <si>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</si>
  <si>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</si>
  <si>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</si>
  <si>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</si>
  <si>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</si>
  <si>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</si>
  <si>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</si>
  <si>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</si>
  <si>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</si>
  <si>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</si>
  <si>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</si>
  <si>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</si>
  <si>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</si>
  <si>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</si>
  <si>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</si>
  <si>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</si>
  <si>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</si>
  <si>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</si>
  <si>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</si>
  <si>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</si>
  <si>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</si>
  <si>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</si>
  <si>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</si>
  <si>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</si>
  <si>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</si>
  <si>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</si>
  <si>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</si>
  <si>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</si>
  <si>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</si>
  <si>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</si>
  <si>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</si>
  <si>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</si>
  <si>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</si>
  <si>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</si>
  <si>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</si>
  <si>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</si>
  <si>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</si>
  <si>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</si>
  <si>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</si>
  <si>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</si>
  <si>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</si>
  <si>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</si>
  <si>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</si>
  <si>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</si>
  <si>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</si>
  <si>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</si>
  <si>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</si>
  <si>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</si>
  <si>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</si>
  <si>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</si>
  <si>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</si>
  <si>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</si>
  <si>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</si>
  <si>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</si>
  <si>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</si>
  <si>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</si>
  <si>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</si>
  <si>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</si>
  <si>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</si>
  <si>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</si>
  <si>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</si>
  <si>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</si>
  <si>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</si>
  <si>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</si>
  <si>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</si>
  <si>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</si>
  <si>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</si>
  <si>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</si>
  <si>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</si>
  <si>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</si>
  <si>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</si>
  <si>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</si>
  <si>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</si>
  <si>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</si>
  <si>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</si>
  <si>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</si>
  <si>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</si>
  <si>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</si>
  <si>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</si>
  <si>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</si>
  <si>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</si>
  <si>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</si>
  <si>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</si>
  <si>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</si>
  <si>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</si>
  <si>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</si>
  <si>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</si>
  <si>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</si>
  <si>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</si>
  <si>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</si>
  <si>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</si>
  <si>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</si>
  <si>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</si>
  <si>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</si>
  <si>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</si>
  <si>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</si>
  <si>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</si>
  <si>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</si>
  <si>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</si>
  <si>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</si>
  <si>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</si>
  <si>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</si>
  <si>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</si>
  <si>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</si>
  <si>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</si>
  <si>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</si>
  <si>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</si>
  <si>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</si>
  <si>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</si>
  <si>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</si>
  <si>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</si>
  <si>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</si>
  <si>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</si>
  <si>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</si>
  <si>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</si>
  <si>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</si>
  <si>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</si>
  <si>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</si>
  <si>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</si>
  <si>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</si>
  <si>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</si>
  <si>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</si>
  <si>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</si>
  <si>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</si>
  <si>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</si>
  <si>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</si>
  <si>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</si>
  <si>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</si>
  <si>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</si>
  <si>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</si>
  <si>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</si>
  <si>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</si>
  <si>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</si>
  <si>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</si>
  <si>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</si>
  <si>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</si>
  <si>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</si>
  <si>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</si>
  <si>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</si>
  <si>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</si>
  <si>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</si>
  <si>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</si>
  <si>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</si>
  <si>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</si>
  <si>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</si>
  <si>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</si>
  <si>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</si>
  <si>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</si>
  <si>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</si>
  <si>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</si>
  <si>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</si>
  <si>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</si>
  <si>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</si>
  <si>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</si>
  <si>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</si>
  <si>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</si>
  <si>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</si>
  <si>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</si>
  <si>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</si>
  <si>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</si>
  <si>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</si>
  <si>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</si>
  <si>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</si>
  <si>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</si>
  <si>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</si>
  <si>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</si>
  <si>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</si>
  <si>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</si>
  <si>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</si>
  <si>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</si>
  <si>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</si>
  <si>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</si>
  <si>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</si>
  <si>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</si>
  <si>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</si>
  <si>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</si>
  <si>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</si>
  <si>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</si>
  <si>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</si>
  <si>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</si>
  <si>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</si>
  <si>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</si>
  <si>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</si>
  <si>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</si>
  <si>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</si>
  <si>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</si>
  <si>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</si>
  <si>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</si>
  <si>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</si>
  <si>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</si>
  <si>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</si>
  <si>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</si>
  <si>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</si>
  <si>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</si>
  <si>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</si>
  <si>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</si>
  <si>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</si>
  <si>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</si>
  <si>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</si>
  <si>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</si>
  <si>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</si>
  <si>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</si>
  <si>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</si>
  <si>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</si>
  <si>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</si>
  <si>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</si>
  <si>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</si>
  <si>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</si>
  <si>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</si>
  <si>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</si>
  <si>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</si>
  <si>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</si>
  <si>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</si>
  <si>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</si>
  <si>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</si>
  <si>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</si>
  <si>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</si>
  <si>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</si>
  <si>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</si>
  <si>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</si>
  <si>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</si>
  <si>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</si>
  <si>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</si>
  <si>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</si>
  <si>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</si>
  <si>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</si>
  <si>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</si>
  <si>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</si>
  <si>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</si>
  <si>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</si>
  <si>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</si>
  <si>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</si>
  <si>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</si>
  <si>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</si>
  <si>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</si>
  <si>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</si>
  <si>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</si>
  <si>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</si>
  <si>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</si>
  <si>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</si>
  <si>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</si>
  <si>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</si>
  <si>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</si>
  <si>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</si>
  <si>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</si>
  <si>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</si>
  <si>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</si>
  <si>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</si>
  <si>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</si>
  <si>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</si>
  <si>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</si>
  <si>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</si>
  <si>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</si>
  <si>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</si>
  <si>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</si>
  <si>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</si>
  <si>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</si>
  <si>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</si>
  <si>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</si>
  <si>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</si>
  <si>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</si>
  <si>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</si>
  <si>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</si>
  <si>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</si>
  <si>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</si>
  <si>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</si>
  <si>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</si>
  <si>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</si>
  <si>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</si>
  <si>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</si>
  <si>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</si>
  <si>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</si>
  <si>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</si>
  <si>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</si>
  <si>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</si>
  <si>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</si>
  <si>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</si>
  <si>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</si>
  <si>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</si>
  <si>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</si>
  <si>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</si>
  <si>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</si>
  <si>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</si>
  <si>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</si>
  <si>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</si>
  <si>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</si>
  <si>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</si>
  <si>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</si>
  <si>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</si>
  <si>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</si>
  <si>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</si>
  <si>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</si>
  <si>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</si>
  <si>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</si>
  <si>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</si>
  <si>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</si>
  <si>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</si>
  <si>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</si>
  <si>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</si>
  <si>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</si>
  <si>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</si>
  <si>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</si>
  <si>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</si>
  <si>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</si>
  <si>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</si>
  <si>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</si>
  <si>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</si>
  <si>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</si>
  <si>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</si>
  <si>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</si>
  <si>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</si>
  <si>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</si>
  <si>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</si>
  <si>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</si>
  <si>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</si>
  <si>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</si>
  <si>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</si>
  <si>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</si>
  <si>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</si>
  <si>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</si>
  <si>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</si>
  <si>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</si>
  <si>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</si>
  <si>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</si>
  <si>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</si>
  <si>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</si>
  <si>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</si>
  <si>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</si>
  <si>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</si>
  <si>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</si>
  <si>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</si>
  <si>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</si>
  <si>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</si>
  <si>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</si>
  <si>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</si>
  <si>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</si>
  <si>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</si>
  <si>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</si>
  <si>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</si>
  <si>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</si>
  <si>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</si>
  <si>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</si>
  <si>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</si>
  <si>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</si>
  <si>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</si>
  <si>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</si>
  <si>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</si>
  <si>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</si>
  <si>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</si>
  <si>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</si>
  <si>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</si>
  <si>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</si>
  <si>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</si>
  <si>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</si>
  <si>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</si>
  <si>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</si>
  <si>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</si>
  <si>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</si>
  <si>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</si>
  <si>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</si>
  <si>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</si>
  <si>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</si>
  <si>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</si>
  <si>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</si>
  <si>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</si>
  <si>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</si>
  <si>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</si>
  <si>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</si>
  <si>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</si>
  <si>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</si>
  <si>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</si>
  <si>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</si>
  <si>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</si>
  <si>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</si>
  <si>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</si>
  <si>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</si>
  <si>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</si>
  <si>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</si>
  <si>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</si>
  <si>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</si>
  <si>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</si>
  <si>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</si>
  <si>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</si>
  <si>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</si>
  <si>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</si>
  <si>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</si>
  <si>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</si>
  <si>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</si>
  <si>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</si>
  <si>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</si>
  <si>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</si>
  <si>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</si>
  <si>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</si>
  <si>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</si>
  <si>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</si>
  <si>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</si>
  <si>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</si>
  <si>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</si>
  <si>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</si>
  <si>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</si>
  <si>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</si>
  <si>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</si>
  <si>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</si>
  <si>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</si>
  <si>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</si>
  <si>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</si>
  <si>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</si>
  <si>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</si>
  <si>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</si>
  <si>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</si>
  <si>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</si>
  <si>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</si>
  <si>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</si>
  <si>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</si>
  <si>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</si>
  <si>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</si>
  <si>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</si>
  <si>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</si>
  <si>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</si>
  <si>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</si>
  <si>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</si>
  <si>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</si>
  <si>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</si>
  <si>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</si>
  <si>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</si>
  <si>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</si>
  <si>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</si>
  <si>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</si>
  <si>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</si>
  <si>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</si>
  <si>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</si>
  <si>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</si>
  <si>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</si>
  <si>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</si>
  <si>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</si>
  <si>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</si>
  <si>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</si>
  <si>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</si>
  <si>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</si>
  <si>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</si>
  <si>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</si>
  <si>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</si>
  <si>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</si>
  <si>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</si>
  <si>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</si>
  <si>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</si>
  <si>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</si>
  <si>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</si>
  <si>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</si>
  <si>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</si>
  <si>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</si>
  <si>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</si>
  <si>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</si>
  <si>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</si>
  <si>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</si>
  <si>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</si>
  <si>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</si>
  <si>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</si>
  <si>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</si>
  <si>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</si>
  <si>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</si>
  <si>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</si>
  <si>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</si>
  <si>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</si>
  <si>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</si>
  <si>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</si>
  <si>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</si>
  <si>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</si>
  <si>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</si>
  <si>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</si>
  <si>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</si>
  <si>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</si>
  <si>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</si>
  <si>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</si>
  <si>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</si>
  <si>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</si>
  <si>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</si>
  <si>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</si>
  <si>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</si>
  <si>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</si>
  <si>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</si>
  <si>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</si>
  <si>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</si>
  <si>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</si>
  <si>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</si>
  <si>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</si>
  <si>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</si>
  <si>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</si>
  <si>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</si>
  <si>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</si>
  <si>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</si>
  <si>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</si>
  <si>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</si>
  <si>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</si>
  <si>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</si>
  <si>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</si>
  <si>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</si>
  <si>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</si>
  <si>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</si>
  <si>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</si>
  <si>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</si>
  <si>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</si>
  <si>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</si>
  <si>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</si>
  <si>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</si>
  <si>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</si>
  <si>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</si>
  <si>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</si>
  <si>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</si>
  <si>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</si>
  <si>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</si>
  <si>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</si>
  <si>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</si>
  <si>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</si>
  <si>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</si>
  <si>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</si>
  <si>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</si>
  <si>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</si>
  <si>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</si>
  <si>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</si>
  <si>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</si>
  <si>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</si>
  <si>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</si>
  <si>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</si>
  <si>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</si>
  <si>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</si>
  <si>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</si>
  <si>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</si>
  <si>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</si>
  <si>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</si>
  <si>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</si>
  <si>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</si>
  <si>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</si>
  <si>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</si>
  <si>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</si>
  <si>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</si>
  <si>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</si>
  <si>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</si>
  <si>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</si>
  <si>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</si>
  <si>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</si>
  <si>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</si>
  <si>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</si>
  <si>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</si>
  <si>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</si>
  <si>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</si>
  <si>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</si>
  <si>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</si>
  <si>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</si>
  <si>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</si>
  <si>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</si>
  <si>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</si>
  <si>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</si>
  <si>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</si>
  <si>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</si>
  <si>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</si>
  <si>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</si>
  <si>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</si>
  <si>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</si>
  <si>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</si>
  <si>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</si>
  <si>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</si>
  <si>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</si>
  <si>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</si>
  <si>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</si>
  <si>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</si>
  <si>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</si>
  <si>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</si>
  <si>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</si>
  <si>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</si>
  <si>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</si>
  <si>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</si>
  <si>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</si>
  <si>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</si>
  <si>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</si>
  <si>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</si>
  <si>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</si>
  <si>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</si>
  <si>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</si>
  <si>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</si>
  <si>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</si>
  <si>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</si>
  <si>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</si>
  <si>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</si>
  <si>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</si>
  <si>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</si>
  <si>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</si>
  <si>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</si>
  <si>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</si>
  <si>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</si>
  <si>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</si>
  <si>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</si>
  <si>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</si>
  <si>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</si>
  <si>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</si>
  <si>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</si>
  <si>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</si>
  <si>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</si>
  <si>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</si>
  <si>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</si>
  <si>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</si>
  <si>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</si>
  <si>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</si>
  <si>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</si>
  <si>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</si>
  <si>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</si>
  <si>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</si>
  <si>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</si>
  <si>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</si>
  <si>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</si>
  <si>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</si>
  <si>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</si>
  <si>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</si>
  <si>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</si>
  <si>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</si>
  <si>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</si>
  <si>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</si>
  <si>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</si>
  <si>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</si>
  <si>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</si>
  <si>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</si>
  <si>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</si>
  <si>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</si>
  <si>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</si>
  <si>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</si>
  <si>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</si>
  <si>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</si>
  <si>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</si>
  <si>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</si>
  <si>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</si>
  <si>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</si>
  <si>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</si>
  <si>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</si>
  <si>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</si>
  <si>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</si>
  <si>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</si>
  <si>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</si>
  <si>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</si>
  <si>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</si>
  <si>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</si>
  <si>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</si>
  <si>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</si>
  <si>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</si>
  <si>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</si>
  <si>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</si>
  <si>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</si>
  <si>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</si>
  <si>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</si>
  <si>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</si>
  <si>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</si>
  <si>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</si>
  <si>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</si>
  <si>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</si>
  <si>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</si>
  <si>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</si>
  <si>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</si>
  <si>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</si>
  <si>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</si>
  <si>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</si>
  <si>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</si>
  <si>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</si>
  <si>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</si>
  <si>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</si>
  <si>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</si>
  <si>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</si>
  <si>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</si>
  <si>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</si>
  <si>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</si>
  <si>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</si>
  <si>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</si>
  <si>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</si>
  <si>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</si>
  <si>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</si>
  <si>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</si>
  <si>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</si>
  <si>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</si>
  <si>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</si>
  <si>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</si>
  <si>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</si>
  <si>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</si>
  <si>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</si>
  <si>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</si>
  <si>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</si>
  <si>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</si>
  <si>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</si>
  <si>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</si>
  <si>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</si>
  <si>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</si>
  <si>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</si>
  <si>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</si>
  <si>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</si>
  <si>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</si>
  <si>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</si>
  <si>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</si>
  <si>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</si>
  <si>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</si>
  <si>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</si>
  <si>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</si>
  <si>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</si>
  <si>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</si>
  <si>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</si>
  <si>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</si>
  <si>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</si>
  <si>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</si>
  <si>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</si>
  <si>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</si>
  <si>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</si>
  <si>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</si>
  <si>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</si>
  <si>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</si>
  <si>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</si>
  <si>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</si>
  <si>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</si>
  <si>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</si>
  <si>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</si>
  <si>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</si>
  <si>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</si>
  <si>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</si>
  <si>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</si>
  <si>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</si>
  <si>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</si>
  <si>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</si>
  <si>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</si>
  <si>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</si>
  <si>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</si>
  <si>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</si>
  <si>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</si>
  <si>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</si>
  <si>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</si>
  <si>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</si>
  <si>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</si>
  <si>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</si>
  <si>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</si>
  <si>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</si>
  <si>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</si>
  <si>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</si>
  <si>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</si>
  <si>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</si>
  <si>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</si>
  <si>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</si>
  <si>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</si>
  <si>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</si>
  <si>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</si>
  <si>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</si>
  <si>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</si>
  <si>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</si>
  <si>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</si>
  <si>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</si>
  <si>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</si>
  <si>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</si>
  <si>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</si>
  <si>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</si>
  <si>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</si>
  <si>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</si>
  <si>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</si>
  <si>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</si>
  <si>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</si>
  <si>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</si>
  <si>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</si>
  <si>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</si>
  <si>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</si>
  <si>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</si>
  <si>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</si>
  <si>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</si>
  <si>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</si>
  <si>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</si>
  <si>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</si>
  <si>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</si>
  <si>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</si>
  <si>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</si>
  <si>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</si>
  <si>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</si>
  <si>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</si>
  <si>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</si>
  <si>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</si>
  <si>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</si>
  <si>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</si>
  <si>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</si>
  <si>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</si>
  <si>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</si>
  <si>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</si>
  <si>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</si>
  <si>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</si>
  <si>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</si>
  <si>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</si>
  <si>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</si>
  <si>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</si>
  <si>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</si>
  <si>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</si>
  <si>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</si>
  <si>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</si>
  <si>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</si>
  <si>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</si>
  <si>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</si>
  <si>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</si>
  <si>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</si>
  <si>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</si>
  <si>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</si>
  <si>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</si>
  <si>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</si>
  <si>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</si>
  <si>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</si>
  <si>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</si>
  <si>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</si>
  <si>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</si>
  <si>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</si>
  <si>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</si>
  <si>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</si>
  <si>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</si>
  <si>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</si>
  <si>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</si>
  <si>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</si>
  <si>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</si>
  <si>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</si>
  <si>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</si>
  <si>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</si>
  <si>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</si>
  <si>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</si>
  <si>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</si>
  <si>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</si>
  <si>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</si>
  <si>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</si>
  <si>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</si>
  <si>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</si>
  <si>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</si>
  <si>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</si>
  <si>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</si>
  <si>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</si>
  <si>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</si>
  <si>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</si>
  <si>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</si>
  <si>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</si>
  <si>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</si>
  <si>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</si>
  <si>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</si>
  <si>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</si>
  <si>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</si>
  <si>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</si>
  <si>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</si>
  <si>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</si>
  <si>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</si>
  <si>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</si>
  <si>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</si>
  <si>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</si>
  <si>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</si>
  <si>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</si>
  <si>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</si>
  <si>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</si>
  <si>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</si>
  <si>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</si>
  <si>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</si>
  <si>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</si>
  <si>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</si>
  <si>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</si>
  <si>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</si>
  <si>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</si>
  <si>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</si>
  <si>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</si>
  <si>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</si>
  <si>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</si>
  <si>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</si>
  <si>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</si>
  <si>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</si>
  <si>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</si>
  <si>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</si>
  <si>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</si>
  <si>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</si>
  <si>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</si>
  <si>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</si>
  <si>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</si>
  <si>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</si>
  <si>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</si>
  <si>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</si>
  <si>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</si>
  <si>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</si>
  <si>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</si>
  <si>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</si>
  <si>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</si>
  <si>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</si>
  <si>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</si>
  <si>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</si>
  <si>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</si>
  <si>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</si>
  <si>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</si>
  <si>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</si>
  <si>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</si>
  <si>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</si>
  <si>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</si>
  <si>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</si>
  <si>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</si>
  <si>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</si>
  <si>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</si>
  <si>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</si>
  <si>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</si>
  <si>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</si>
  <si>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</si>
  <si>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</si>
  <si>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</si>
  <si>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</si>
  <si>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</si>
  <si>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</si>
  <si>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</si>
  <si>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</si>
  <si>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</si>
  <si>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</si>
  <si>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</si>
  <si>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</si>
  <si>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</si>
  <si>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</si>
  <si>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</si>
  <si>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</si>
  <si>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</si>
  <si>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</si>
  <si>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</si>
  <si>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</si>
  <si>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</si>
  <si>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</si>
  <si>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</si>
  <si>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</si>
  <si>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</si>
  <si>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</si>
  <si>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</si>
  <si>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</si>
  <si>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</si>
  <si>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</si>
  <si>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</si>
  <si>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</si>
  <si>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</si>
  <si>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</si>
  <si>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</si>
  <si>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</si>
  <si>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</si>
  <si>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</si>
  <si>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</si>
  <si>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</si>
  <si>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</si>
  <si>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</si>
  <si>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</si>
  <si>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</si>
  <si>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</si>
  <si>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</si>
  <si>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</si>
  <si>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</si>
  <si>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</si>
  <si>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</si>
  <si>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</si>
  <si>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</si>
  <si>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</si>
  <si>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</si>
  <si>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</si>
  <si>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</si>
  <si>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</si>
  <si>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</si>
  <si>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</si>
  <si>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</si>
  <si>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</si>
  <si>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</si>
  <si>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</si>
  <si>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</si>
  <si>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</si>
  <si>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</si>
  <si>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</si>
  <si>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</si>
  <si>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</si>
  <si>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</si>
  <si>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</si>
  <si>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</si>
  <si>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</si>
  <si>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</si>
  <si>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</si>
  <si>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</si>
  <si>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</si>
  <si>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</si>
  <si>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</si>
  <si>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</si>
  <si>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</si>
  <si>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</si>
  <si>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</si>
  <si>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</si>
  <si>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</si>
  <si>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</si>
  <si>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</si>
  <si>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</si>
  <si>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</si>
  <si>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</si>
  <si>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</si>
  <si>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</si>
  <si>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</si>
  <si>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</si>
  <si>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</si>
  <si>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</si>
  <si>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</si>
  <si>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</si>
  <si>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</si>
  <si>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</si>
  <si>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</si>
  <si>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</si>
  <si>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</si>
  <si>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</si>
  <si>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</si>
  <si>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</si>
  <si>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</si>
  <si>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</si>
  <si>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</si>
  <si>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</si>
  <si>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</si>
  <si>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</si>
  <si>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</si>
  <si>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</si>
  <si>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</si>
  <si>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</si>
  <si>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</si>
  <si>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</si>
  <si>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</si>
  <si>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</si>
  <si>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</si>
  <si>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</si>
  <si>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</si>
  <si>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</si>
  <si>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</si>
  <si>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</si>
  <si>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</si>
  <si>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</si>
  <si>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</si>
  <si>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</si>
  <si>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</si>
  <si>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</si>
  <si>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</si>
  <si>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</si>
  <si>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</si>
  <si>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</si>
  <si>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</si>
  <si>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</si>
  <si>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</si>
  <si>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</si>
  <si>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</si>
  <si>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</si>
  <si>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</si>
  <si>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</si>
  <si>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</si>
  <si>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</si>
  <si>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</si>
  <si>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</si>
  <si>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</si>
  <si>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</si>
  <si>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</si>
  <si>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</si>
  <si>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</si>
  <si>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</si>
  <si>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</si>
  <si>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</si>
  <si>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</si>
  <si>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</si>
  <si>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</si>
  <si>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</si>
  <si>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</si>
  <si>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</si>
  <si>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</si>
  <si>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</si>
  <si>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</si>
  <si>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</si>
  <si>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</si>
  <si>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</si>
  <si>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</si>
  <si>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</si>
  <si>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</si>
  <si>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</si>
  <si>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</si>
  <si>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</si>
  <si>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</si>
  <si>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</si>
  <si>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</si>
  <si>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</si>
  <si>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</si>
  <si>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</si>
  <si>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</si>
  <si>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</si>
  <si>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</si>
  <si>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</si>
  <si>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</si>
  <si>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</si>
  <si>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</si>
  <si>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</si>
  <si>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</si>
  <si>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</si>
  <si>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</si>
  <si>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</si>
  <si>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</si>
  <si>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</si>
  <si>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</si>
  <si>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</si>
  <si>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</si>
  <si>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</si>
  <si>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</si>
  <si>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</si>
  <si>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</si>
  <si>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</si>
  <si>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</si>
  <si>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</si>
  <si>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</si>
  <si>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</si>
  <si>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</si>
  <si>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</si>
  <si>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</si>
  <si>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</si>
  <si>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</si>
  <si>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</si>
  <si>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</si>
  <si>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</si>
  <si>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</si>
  <si>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</si>
  <si>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</si>
  <si>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</si>
  <si>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</si>
  <si>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</si>
  <si>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</si>
  <si>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</si>
  <si>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</si>
  <si>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</si>
  <si>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</si>
  <si>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</si>
  <si>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</si>
  <si>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</si>
  <si>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</si>
  <si>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</si>
  <si>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</si>
  <si>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</si>
  <si>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</si>
  <si>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</si>
  <si>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</si>
  <si>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</si>
  <si>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</si>
  <si>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</si>
  <si>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</si>
  <si>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</si>
  <si>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</si>
  <si>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</si>
  <si>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</si>
  <si>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</si>
  <si>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</si>
  <si>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</si>
  <si>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</si>
  <si>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</si>
  <si>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</si>
  <si>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</si>
  <si>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</si>
  <si>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</si>
  <si>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</si>
  <si>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</si>
  <si>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</si>
  <si>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</si>
  <si>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</si>
  <si>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</si>
  <si>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</si>
  <si>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</si>
  <si>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</si>
  <si>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</si>
  <si>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</si>
  <si>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</si>
  <si>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</si>
  <si>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</si>
  <si>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</si>
  <si>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</si>
  <si>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</si>
  <si>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</si>
  <si>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</si>
  <si>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</si>
  <si>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</si>
  <si>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</si>
  <si>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</si>
  <si>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</si>
  <si>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</si>
  <si>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</si>
  <si>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</si>
  <si>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</si>
  <si>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</si>
  <si>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</si>
  <si>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</si>
  <si>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</si>
  <si>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</si>
  <si>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</si>
  <si>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</si>
  <si>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</si>
  <si>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</si>
  <si>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</si>
  <si>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</si>
  <si>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</si>
  <si>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</si>
  <si>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</si>
  <si>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</si>
  <si>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</si>
  <si>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</si>
  <si>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</si>
  <si>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</si>
  <si>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</si>
  <si>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</si>
  <si>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</si>
  <si>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</si>
  <si>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</si>
  <si>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</si>
  <si>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</si>
  <si>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</si>
  <si>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</si>
  <si>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</si>
  <si>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</si>
  <si>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</si>
  <si>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</si>
  <si>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</si>
  <si>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</si>
  <si>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</si>
  <si>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</si>
  <si>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</si>
  <si>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</si>
  <si>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</si>
  <si>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</si>
  <si>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</si>
  <si>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</si>
  <si>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</si>
  <si>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</si>
  <si>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</si>
  <si>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</si>
  <si>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</si>
  <si>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</si>
  <si>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</si>
  <si>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</si>
  <si>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</si>
  <si>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</si>
  <si>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</si>
  <si>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</si>
  <si>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</si>
  <si>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</si>
  <si>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</si>
  <si>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</si>
  <si>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</si>
  <si>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</si>
  <si>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</si>
  <si>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</si>
  <si>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</si>
  <si>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</si>
  <si>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</si>
  <si>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</si>
  <si>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</si>
  <si>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</si>
  <si>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</si>
  <si>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</si>
  <si>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</si>
  <si>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</si>
  <si>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</si>
  <si>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</si>
  <si>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</si>
  <si>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</si>
  <si>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</si>
  <si>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</si>
  <si>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</si>
  <si>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</si>
  <si>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</si>
  <si>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</si>
  <si>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</si>
  <si>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</si>
  <si>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</si>
  <si>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</si>
  <si>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</si>
  <si>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</si>
  <si>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</si>
  <si>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</si>
  <si>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</si>
  <si>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</si>
  <si>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</si>
  <si>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</si>
  <si>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</si>
  <si>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</si>
  <si>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</si>
  <si>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</si>
  <si>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</si>
  <si>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</si>
  <si>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</si>
  <si>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</si>
  <si>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</si>
  <si>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</si>
  <si>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</si>
  <si>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</si>
  <si>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</si>
  <si>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</si>
  <si>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</si>
  <si>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</si>
  <si>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</si>
  <si>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</si>
  <si>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</si>
  <si>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</si>
  <si>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</si>
  <si>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</si>
  <si>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</si>
  <si>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</si>
  <si>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</si>
  <si>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</si>
  <si>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</si>
  <si>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</si>
  <si>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</si>
  <si>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</si>
  <si>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</si>
  <si>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</si>
  <si>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</si>
  <si>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</si>
  <si>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</si>
  <si>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</si>
  <si>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</si>
  <si>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</si>
  <si>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</si>
  <si>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</si>
  <si>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</si>
  <si>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</si>
  <si>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</si>
  <si>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</si>
  <si>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</si>
  <si>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</si>
  <si>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</si>
  <si>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</si>
  <si>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</si>
  <si>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</si>
  <si>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</si>
  <si>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</si>
  <si>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</si>
  <si>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</si>
  <si>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</si>
  <si>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</si>
  <si>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</si>
  <si>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</si>
  <si>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</si>
  <si>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</si>
  <si>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</si>
  <si>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</si>
  <si>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</si>
  <si>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</si>
  <si>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</si>
  <si>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</si>
  <si>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</si>
  <si>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</si>
  <si>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</si>
  <si>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</si>
  <si>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</si>
  <si>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</si>
  <si>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</si>
  <si>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</si>
  <si>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</si>
  <si>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</si>
  <si>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</si>
  <si>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</si>
  <si>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</si>
  <si>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</si>
  <si>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</si>
  <si>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</si>
  <si>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</si>
  <si>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</si>
  <si>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</si>
  <si>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</si>
  <si>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</si>
  <si>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</si>
  <si>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</si>
  <si>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</si>
  <si>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</si>
  <si>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</si>
  <si>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</si>
  <si>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</si>
  <si>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</si>
  <si>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</si>
  <si>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</si>
  <si>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</si>
  <si>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</si>
  <si>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</si>
  <si>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</si>
  <si>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</si>
  <si>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</si>
  <si>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</si>
  <si>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</si>
  <si>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</si>
  <si>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</si>
  <si>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</si>
  <si>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</si>
  <si>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</si>
  <si>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</si>
  <si>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</si>
  <si>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</si>
  <si>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</si>
  <si>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</si>
  <si>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</si>
  <si>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</si>
  <si>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</si>
  <si>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</si>
  <si>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</si>
  <si>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</si>
  <si>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</si>
  <si>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</si>
  <si>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</si>
  <si>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</si>
  <si>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</si>
  <si>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</si>
  <si>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</si>
  <si>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</si>
  <si>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</si>
  <si>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</si>
  <si>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</si>
  <si>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</si>
  <si>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</si>
  <si>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</si>
  <si>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</si>
  <si>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</si>
  <si>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</si>
  <si>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</si>
  <si>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</si>
  <si>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</si>
  <si>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</si>
  <si>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</si>
  <si>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</si>
  <si>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</si>
  <si>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</si>
  <si>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</si>
  <si>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</si>
  <si>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</si>
  <si>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</si>
  <si>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</si>
  <si>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</si>
  <si>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</si>
  <si>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</si>
  <si>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</si>
  <si>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</si>
  <si>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</si>
  <si>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</si>
  <si>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</si>
  <si>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</si>
  <si>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</si>
  <si>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</si>
  <si>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</si>
  <si>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</si>
  <si>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</si>
  <si>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</si>
  <si>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</si>
  <si>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</si>
  <si>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</si>
  <si>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</si>
  <si>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</si>
  <si>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</si>
  <si>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</si>
  <si>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</si>
  <si>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</si>
  <si>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</si>
  <si>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</si>
  <si>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</si>
  <si>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</si>
  <si>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</si>
  <si>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</si>
  <si>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</si>
  <si>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</si>
  <si>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</si>
  <si>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</si>
  <si>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</si>
  <si>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</si>
  <si>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</si>
  <si>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</si>
  <si>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</si>
  <si>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</si>
  <si>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</si>
  <si>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</si>
  <si>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</si>
  <si>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</si>
  <si>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</si>
  <si>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</si>
  <si>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</si>
  <si>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</si>
  <si>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</si>
  <si>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</si>
  <si>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</si>
  <si>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</si>
  <si>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</si>
  <si>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</si>
  <si>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</si>
  <si>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</si>
  <si>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</si>
  <si>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</si>
  <si>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</si>
  <si>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</si>
  <si>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</si>
  <si>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</si>
  <si>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</si>
  <si>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</si>
  <si>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</si>
  <si>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</si>
  <si>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</si>
  <si>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</si>
  <si>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</si>
  <si>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</si>
  <si>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</si>
  <si>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</si>
  <si>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</si>
  <si>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</si>
  <si>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</si>
  <si>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</si>
  <si>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</si>
  <si>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</si>
  <si>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</si>
  <si>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</si>
  <si>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</si>
  <si>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</si>
  <si>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</si>
  <si>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</si>
  <si>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</si>
  <si>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</si>
  <si>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</si>
  <si>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</si>
  <si>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</si>
  <si>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</si>
  <si>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</si>
  <si>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</si>
  <si>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</si>
  <si>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</si>
  <si>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</si>
  <si>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</si>
  <si>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</si>
  <si>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</si>
  <si>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</si>
  <si>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</si>
  <si>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</si>
  <si>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</si>
  <si>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</si>
  <si>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</si>
  <si>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</si>
  <si>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</si>
  <si>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</si>
  <si>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</si>
  <si>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</si>
  <si>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</si>
  <si>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</si>
  <si>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</si>
  <si>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</si>
  <si>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</si>
  <si>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</si>
  <si>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</si>
  <si>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</si>
  <si>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</si>
  <si>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</si>
  <si>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</si>
  <si>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</si>
  <si>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</si>
  <si>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</si>
  <si>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</si>
  <si>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</si>
  <si>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</si>
  <si>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</si>
  <si>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</si>
  <si>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</si>
  <si>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</si>
  <si>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</si>
  <si>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</si>
  <si>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</si>
  <si>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</si>
  <si>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</si>
  <si>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</si>
  <si>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</si>
  <si>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</si>
  <si>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</si>
  <si>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</si>
  <si>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</si>
  <si>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</si>
  <si>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</si>
  <si>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</si>
  <si>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</si>
  <si>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</si>
  <si>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</si>
  <si>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</si>
  <si>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</si>
  <si>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</si>
  <si>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</si>
  <si>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</si>
  <si>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</si>
  <si>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</si>
  <si>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</si>
  <si>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</si>
  <si>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</si>
  <si>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</si>
  <si>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</si>
  <si>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</si>
  <si>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</si>
  <si>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</si>
  <si>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</si>
  <si>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</si>
  <si>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</si>
  <si>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</si>
  <si>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</si>
  <si>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</si>
  <si>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</si>
  <si>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</si>
  <si>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</si>
  <si>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</si>
  <si>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</si>
  <si>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</si>
  <si>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</si>
  <si>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</si>
  <si>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</si>
  <si>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</si>
  <si>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</si>
  <si>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</si>
  <si>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</si>
  <si>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</si>
  <si>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</si>
  <si>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</si>
  <si>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</si>
  <si>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</si>
  <si>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</si>
  <si>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</si>
  <si>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</si>
  <si>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</si>
  <si>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</si>
  <si>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</si>
  <si>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</si>
  <si>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</si>
  <si>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</si>
  <si>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</si>
  <si>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</si>
  <si>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</si>
  <si>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</si>
  <si>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</si>
  <si>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</si>
  <si>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</si>
  <si>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</si>
  <si>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</si>
  <si>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</si>
  <si>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</si>
  <si>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</si>
  <si>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</si>
  <si>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</si>
  <si>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</si>
  <si>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</si>
  <si>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</si>
  <si>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</si>
  <si>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</si>
  <si>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</si>
  <si>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</si>
  <si>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</si>
  <si>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</si>
  <si>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</si>
  <si>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</si>
  <si>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</si>
  <si>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</si>
  <si>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</si>
  <si>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</si>
  <si>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</si>
  <si>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</si>
  <si>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</si>
  <si>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</si>
  <si>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</si>
  <si>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</si>
  <si>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</si>
  <si>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</si>
  <si>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</si>
  <si>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</si>
  <si>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</si>
  <si>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</si>
  <si>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</si>
  <si>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</si>
  <si>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</si>
  <si>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</si>
  <si>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</si>
  <si>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</si>
  <si>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</si>
  <si>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</si>
  <si>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</si>
  <si>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</si>
  <si>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</si>
  <si>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</si>
  <si>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</si>
  <si>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</si>
  <si>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</si>
  <si>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</si>
  <si>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</si>
  <si>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</si>
  <si>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</si>
  <si>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</si>
  <si>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</si>
  <si>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</si>
  <si>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</si>
  <si>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</si>
  <si>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</si>
  <si>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</si>
  <si>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</si>
  <si>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</si>
  <si>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</si>
  <si>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</si>
  <si>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</si>
  <si>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</si>
  <si>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</si>
  <si>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</si>
  <si>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</si>
  <si>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</si>
  <si>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</si>
  <si>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</si>
  <si>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</si>
  <si>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</si>
  <si>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</si>
  <si>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</si>
  <si>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</si>
  <si>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</si>
  <si>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</si>
  <si>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</si>
  <si>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</si>
  <si>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</si>
  <si>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</si>
  <si>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</si>
  <si>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</si>
  <si>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</si>
  <si>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</si>
  <si>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</si>
  <si>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</si>
  <si>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</si>
  <si>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</si>
  <si>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</si>
  <si>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</si>
  <si>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</si>
  <si>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</si>
  <si>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</si>
  <si>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</si>
  <si>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</si>
  <si>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</si>
  <si>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</si>
  <si>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</si>
  <si>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</si>
  <si>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</si>
  <si>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</si>
  <si>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</si>
  <si>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</si>
  <si>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</si>
  <si>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</si>
  <si>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</si>
  <si>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</si>
  <si>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</si>
  <si>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</si>
  <si>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</si>
  <si>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</si>
  <si>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</si>
  <si>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</si>
  <si>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</si>
  <si>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</si>
  <si>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</si>
  <si>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</si>
  <si>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</si>
  <si>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</si>
  <si>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</si>
  <si>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</si>
  <si>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</si>
  <si>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</si>
  <si>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</si>
  <si>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</si>
  <si>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</si>
  <si>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</si>
  <si>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</si>
  <si>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</si>
  <si>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</si>
  <si>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</si>
  <si>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</si>
  <si>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</si>
  <si>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</si>
  <si>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</si>
  <si>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</si>
  <si>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</si>
  <si>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</si>
  <si>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</si>
  <si>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</si>
  <si>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</si>
  <si>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</si>
  <si>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</si>
  <si>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</si>
  <si>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</si>
  <si>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</si>
  <si>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</si>
  <si>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</si>
  <si>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</si>
  <si>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</si>
  <si>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</si>
  <si>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</si>
  <si>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</si>
  <si>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</si>
  <si>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</si>
  <si>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</si>
  <si>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</si>
  <si>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</si>
  <si>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</si>
  <si>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</si>
  <si>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</si>
  <si>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</si>
  <si>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</si>
  <si>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</si>
  <si>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</si>
  <si>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</si>
  <si>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</si>
  <si>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</si>
  <si>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</si>
  <si>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</si>
  <si>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</si>
  <si>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</si>
  <si>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</si>
  <si>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</si>
  <si>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</si>
  <si>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</si>
  <si>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</si>
  <si>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</si>
  <si>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</si>
  <si>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</si>
  <si>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</si>
  <si>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</si>
  <si>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</si>
  <si>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</si>
  <si>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</si>
  <si>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</si>
  <si>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</si>
  <si>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</si>
  <si>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</si>
  <si>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</si>
  <si>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</si>
  <si>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</si>
  <si>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</si>
  <si>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</si>
  <si>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</si>
  <si>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</si>
  <si>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</si>
  <si>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</si>
  <si>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</si>
  <si>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</si>
  <si>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</si>
  <si>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</si>
  <si>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</si>
  <si>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</si>
  <si>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</si>
  <si>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</si>
  <si>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</si>
  <si>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</si>
  <si>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</si>
  <si>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</si>
  <si>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</si>
  <si>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</si>
  <si>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</si>
  <si>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</si>
  <si>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</si>
  <si>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</si>
  <si>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</si>
  <si>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</si>
  <si>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</si>
  <si>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</si>
  <si>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</si>
  <si>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</si>
  <si>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</si>
  <si>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</si>
  <si>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</si>
  <si>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</si>
  <si>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</si>
  <si>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</si>
  <si>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</si>
  <si>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</si>
  <si>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</si>
  <si>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</si>
  <si>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</si>
  <si>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</si>
  <si>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</si>
  <si>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</si>
  <si>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</si>
  <si>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</si>
  <si>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</si>
  <si>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</si>
  <si>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</si>
  <si>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</si>
  <si>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</si>
  <si>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</si>
  <si>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</si>
  <si>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</si>
  <si>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</si>
  <si>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</si>
  <si>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</si>
  <si>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</si>
  <si>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</si>
  <si>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</si>
  <si>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</si>
  <si>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</si>
  <si>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</si>
  <si>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</si>
  <si>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</si>
  <si>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</si>
  <si>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</si>
  <si>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</si>
  <si>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</si>
  <si>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</si>
  <si>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</si>
  <si>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</si>
  <si>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</si>
  <si>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</si>
  <si>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</si>
  <si>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</si>
  <si>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</si>
  <si>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</si>
  <si>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</si>
  <si>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</si>
  <si>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</si>
  <si>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</si>
  <si>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</si>
  <si>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</si>
  <si>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</si>
  <si>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</si>
  <si>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</si>
  <si>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</si>
  <si>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</si>
  <si>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</si>
  <si>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</si>
  <si>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</si>
  <si>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</si>
  <si>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</si>
  <si>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</si>
  <si>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</si>
  <si>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</si>
  <si>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</si>
  <si>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</si>
  <si>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</si>
  <si>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</si>
  <si>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</si>
  <si>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</si>
  <si>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</si>
  <si>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</si>
  <si>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</si>
  <si>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</si>
  <si>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</si>
  <si>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</si>
  <si>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</si>
  <si>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</si>
  <si>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</si>
  <si>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</si>
  <si>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</si>
  <si>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</si>
  <si>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</si>
  <si>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</si>
  <si>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</si>
  <si>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</si>
  <si>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</si>
  <si>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</si>
  <si>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</si>
  <si>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</si>
  <si>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</si>
  <si>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</si>
  <si>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</si>
  <si>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</si>
  <si>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</si>
  <si>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</si>
  <si>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</si>
  <si>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</si>
  <si>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</si>
  <si>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</si>
  <si>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</si>
  <si>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</si>
  <si>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</si>
  <si>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</si>
  <si>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</si>
  <si>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</si>
  <si>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</si>
  <si>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</si>
  <si>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</si>
  <si>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</si>
  <si>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</si>
  <si>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</si>
  <si>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</si>
  <si>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</si>
  <si>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</si>
  <si>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</si>
  <si>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</si>
  <si>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</si>
  <si>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</si>
  <si>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</si>
  <si>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</si>
  <si>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</si>
  <si>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</si>
  <si>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</si>
  <si>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</si>
  <si>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</si>
  <si>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</si>
  <si>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</si>
  <si>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</si>
  <si>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</si>
  <si>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</si>
  <si>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</si>
  <si>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</si>
  <si>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</si>
  <si>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</si>
  <si>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</si>
  <si>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</si>
  <si>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</si>
  <si>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</si>
  <si>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</si>
  <si>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</si>
  <si>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</si>
  <si>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</si>
  <si>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</si>
  <si>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</si>
  <si>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</si>
  <si>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</si>
  <si>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</si>
  <si>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</si>
  <si>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</si>
  <si>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</si>
  <si>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</si>
  <si>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</si>
  <si>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</si>
  <si>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</si>
  <si>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</si>
  <si>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</si>
  <si>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</si>
  <si>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</si>
  <si>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</si>
  <si>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</si>
  <si>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</si>
  <si>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</si>
  <si>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</si>
  <si>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</si>
  <si>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</si>
  <si>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</si>
  <si>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</si>
  <si>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</si>
  <si>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</si>
  <si>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</si>
  <si>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</si>
  <si>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</si>
  <si>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</si>
  <si>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</si>
  <si>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</si>
  <si>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</si>
  <si>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</si>
  <si>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</si>
  <si>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</si>
  <si>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</si>
  <si>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</si>
  <si>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</si>
  <si>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</si>
  <si>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</si>
  <si>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</si>
  <si>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</si>
  <si>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</si>
  <si>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</si>
  <si>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</si>
  <si>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</si>
  <si>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</si>
  <si>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</si>
  <si>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</si>
  <si>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</si>
  <si>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</si>
  <si>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</si>
  <si>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</si>
  <si>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</si>
  <si>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</si>
  <si>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</si>
  <si>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</si>
  <si>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</si>
  <si>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</si>
  <si>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</si>
  <si>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</si>
  <si>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</si>
  <si>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</si>
  <si>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</si>
  <si>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</si>
  <si>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</si>
  <si>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</si>
  <si>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</si>
  <si>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</si>
  <si>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</si>
  <si>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</si>
  <si>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</si>
  <si>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</si>
  <si>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</si>
  <si>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</si>
  <si>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</si>
  <si>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</si>
  <si>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</si>
  <si>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</si>
  <si>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</si>
  <si>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</si>
  <si>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</si>
  <si>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</si>
  <si>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</si>
  <si>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</si>
  <si>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</si>
  <si>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</si>
  <si>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</si>
  <si>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</si>
  <si>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</si>
  <si>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</si>
  <si>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</si>
  <si>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</si>
  <si>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</si>
  <si>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</si>
  <si>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</si>
  <si>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</si>
  <si>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</si>
  <si>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</si>
  <si>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</si>
  <si>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</si>
  <si>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</si>
  <si>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</si>
  <si>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</si>
  <si>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</si>
  <si>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</si>
  <si>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</si>
  <si>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</si>
  <si>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</si>
  <si>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</si>
  <si>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</si>
  <si>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</si>
  <si>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</si>
  <si>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</si>
  <si>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</si>
  <si>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</si>
  <si>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</si>
  <si>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</si>
  <si>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</si>
  <si>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</si>
  <si>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</si>
  <si>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</si>
  <si>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</si>
  <si>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</si>
  <si>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</si>
  <si>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</si>
  <si>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</si>
  <si>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</si>
  <si>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</si>
  <si>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</si>
  <si>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</si>
  <si>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</si>
  <si>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</si>
  <si>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</si>
  <si>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</si>
  <si>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</si>
  <si>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</si>
  <si>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</si>
  <si>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</si>
  <si>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</si>
  <si>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</si>
  <si>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</si>
  <si>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</si>
  <si>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</si>
  <si>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</si>
  <si>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</si>
  <si>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</si>
  <si>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</si>
  <si>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</si>
  <si>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</si>
  <si>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</si>
  <si>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</si>
  <si>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</si>
  <si>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</si>
  <si>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</si>
  <si>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</si>
  <si>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</si>
  <si>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</si>
  <si>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</si>
  <si>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</si>
  <si>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</si>
  <si>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</si>
  <si>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</si>
  <si>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</si>
  <si>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</si>
  <si>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</si>
  <si>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</si>
  <si>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</si>
  <si>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</si>
  <si>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</si>
  <si>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</si>
  <si>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</si>
  <si>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</si>
  <si>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</si>
  <si>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</si>
  <si>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</si>
  <si>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</si>
  <si>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</si>
  <si>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</si>
  <si>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</si>
  <si>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</si>
  <si>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</si>
  <si>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</si>
  <si>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</si>
  <si>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</si>
  <si>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</si>
  <si>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</si>
  <si>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</si>
  <si>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</si>
  <si>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</si>
  <si>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</si>
  <si>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</si>
  <si>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</si>
  <si>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</si>
  <si>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</si>
  <si>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</si>
  <si>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</si>
  <si>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</si>
  <si>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</si>
  <si>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</si>
  <si>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</si>
  <si>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</si>
  <si>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</si>
  <si>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</si>
  <si>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</si>
  <si>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</si>
  <si>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</si>
  <si>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</si>
  <si>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</si>
  <si>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</si>
  <si>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</si>
  <si>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</si>
  <si>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</si>
  <si>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</si>
  <si>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</si>
  <si>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</si>
  <si>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</si>
  <si>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</si>
  <si>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</si>
  <si>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</si>
  <si>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</si>
  <si>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</si>
  <si>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</si>
  <si>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</si>
  <si>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</si>
  <si>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</si>
  <si>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</si>
  <si>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</si>
  <si>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</si>
  <si>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</si>
  <si>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</si>
  <si>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</si>
  <si>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</si>
  <si>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</si>
  <si>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</si>
  <si>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</si>
  <si>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</si>
  <si>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</si>
  <si>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</si>
  <si>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</si>
  <si>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</si>
  <si>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</si>
  <si>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</si>
  <si>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</si>
  <si>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</si>
  <si>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</si>
  <si>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</si>
  <si>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</si>
  <si>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</si>
  <si>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</si>
  <si>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</si>
  <si>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</si>
  <si>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</si>
  <si>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</si>
  <si>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</si>
  <si>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</si>
  <si>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</si>
  <si>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</si>
  <si>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</si>
  <si>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</si>
  <si>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</si>
  <si>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</si>
  <si>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</si>
  <si>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</si>
  <si>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</si>
  <si>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</si>
  <si>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</si>
  <si>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</si>
  <si>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</si>
  <si>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</si>
  <si>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</si>
  <si>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</si>
  <si>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</si>
  <si>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</si>
  <si>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</si>
  <si>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</si>
  <si>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</si>
  <si>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</si>
  <si>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</si>
  <si>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</si>
  <si>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</si>
  <si>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</si>
  <si>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</si>
  <si>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</si>
  <si>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</si>
  <si>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</si>
  <si>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</si>
  <si>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</si>
  <si>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</si>
  <si>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</si>
  <si>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</si>
  <si>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</si>
  <si>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</si>
  <si>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</si>
  <si>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</si>
  <si>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</si>
  <si>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</si>
  <si>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</si>
  <si>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</si>
  <si>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</si>
  <si>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</si>
  <si>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</si>
  <si>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</si>
  <si>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</si>
  <si>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</si>
  <si>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</si>
  <si>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</si>
  <si>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</si>
  <si>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</si>
  <si>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</si>
  <si>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</si>
  <si>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</si>
  <si>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</si>
  <si>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</si>
  <si>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</si>
  <si>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</si>
  <si>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</si>
  <si>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</si>
  <si>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</si>
  <si>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</si>
  <si>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</si>
  <si>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</si>
  <si>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</si>
  <si>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</si>
  <si>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</si>
  <si>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</si>
  <si>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</si>
  <si>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</si>
  <si>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</si>
  <si>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</si>
  <si>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</si>
  <si>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</si>
  <si>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</si>
  <si>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</si>
  <si>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</si>
  <si>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</si>
  <si>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</si>
  <si>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</si>
  <si>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</si>
  <si>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</si>
  <si>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</si>
  <si>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</si>
  <si>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</si>
  <si>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</si>
  <si>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</si>
  <si>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</si>
  <si>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</si>
  <si>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</si>
  <si>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</si>
  <si>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</si>
  <si>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</si>
  <si>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</si>
  <si>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</si>
  <si>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</si>
  <si>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</si>
  <si>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</si>
  <si>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</si>
  <si>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</si>
  <si>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</si>
  <si>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</si>
  <si>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</si>
  <si>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</si>
  <si>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</si>
  <si>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</si>
  <si>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</si>
  <si>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</si>
  <si>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</si>
  <si>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</si>
  <si>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</si>
  <si>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</si>
  <si>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</si>
  <si>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</si>
  <si>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</si>
  <si>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</si>
  <si>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</si>
  <si>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</si>
  <si>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</si>
  <si>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</si>
  <si>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</si>
  <si>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</si>
  <si>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</si>
  <si>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</si>
  <si>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</si>
  <si>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</si>
  <si>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</si>
  <si>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</si>
  <si>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</si>
  <si>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</si>
  <si>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</si>
  <si>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</si>
  <si>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</si>
  <si>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</si>
  <si>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</si>
  <si>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</si>
  <si>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</si>
  <si>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</si>
  <si>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</si>
  <si>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</si>
  <si>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</si>
  <si>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</si>
  <si>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</si>
  <si>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</si>
  <si>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</si>
  <si>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</si>
  <si>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</si>
  <si>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</si>
  <si>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</si>
  <si>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</si>
  <si>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</si>
  <si>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</si>
  <si>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</si>
  <si>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</si>
  <si>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</si>
  <si>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</si>
  <si>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</si>
  <si>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</si>
  <si>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</si>
  <si>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</si>
  <si>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</si>
  <si>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</si>
  <si>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</si>
  <si>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</si>
  <si>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</si>
  <si>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</si>
  <si>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</si>
  <si>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</si>
  <si>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</si>
  <si>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</si>
  <si>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</si>
  <si>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</si>
  <si>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</si>
  <si>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</si>
  <si>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</si>
  <si>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</si>
  <si>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</si>
  <si>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</si>
  <si>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</si>
  <si>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</si>
  <si>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</si>
  <si>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</si>
  <si>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</si>
  <si>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</si>
  <si>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</si>
  <si>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</si>
  <si>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</si>
  <si>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</si>
  <si>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</si>
  <si>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</si>
  <si>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</si>
  <si>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</si>
  <si>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</si>
  <si>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</si>
  <si>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</si>
  <si>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</si>
  <si>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</si>
  <si>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</si>
  <si>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</si>
  <si>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</si>
  <si>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</si>
  <si>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</si>
  <si>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</si>
  <si>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</si>
  <si>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</si>
  <si>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</si>
  <si>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</si>
  <si>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</si>
  <si>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</si>
  <si>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</si>
  <si>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</si>
  <si>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</si>
  <si>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</si>
  <si>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</si>
  <si>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</si>
  <si>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</si>
  <si>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</si>
  <si>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</si>
  <si>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</si>
  <si>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</si>
  <si>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</si>
  <si>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</si>
  <si>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</si>
  <si>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</si>
  <si>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</si>
  <si>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</si>
  <si>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</si>
  <si>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</si>
  <si>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</si>
  <si>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</si>
  <si>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</si>
  <si>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</si>
  <si>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</si>
  <si>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</si>
  <si>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</si>
  <si>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</si>
  <si>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</si>
  <si>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</si>
  <si>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</si>
  <si>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</si>
  <si>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</si>
  <si>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</si>
  <si>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</si>
  <si>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</si>
  <si>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</si>
  <si>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</si>
  <si>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</si>
  <si>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</si>
  <si>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</si>
  <si>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</si>
  <si>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</si>
  <si>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</si>
  <si>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</si>
  <si>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</si>
  <si>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</si>
  <si>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</si>
  <si>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</si>
  <si>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</si>
  <si>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</si>
  <si>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</si>
  <si>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</si>
  <si>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</si>
  <si>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</si>
  <si>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</si>
  <si>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</si>
  <si>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</si>
  <si>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</si>
  <si>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</si>
  <si>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</si>
  <si>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</si>
  <si>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</si>
  <si>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</si>
  <si>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</si>
  <si>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</si>
  <si>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</si>
  <si>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</si>
  <si>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</si>
  <si>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</si>
  <si>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</si>
  <si>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</si>
  <si>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</si>
  <si>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</si>
  <si>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</si>
  <si>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</si>
  <si>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</si>
  <si>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</si>
  <si>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</si>
  <si>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</si>
  <si>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</si>
  <si>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</si>
  <si>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</si>
  <si>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</si>
  <si>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</si>
  <si>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</si>
  <si>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</si>
  <si>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</si>
  <si>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</si>
  <si>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</si>
  <si>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</si>
  <si>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</si>
  <si>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</si>
  <si>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</si>
  <si>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</si>
  <si>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</si>
  <si>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</si>
  <si>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</si>
  <si>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</si>
  <si>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</si>
  <si>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</si>
  <si>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</si>
  <si>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</si>
  <si>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</si>
  <si>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</si>
  <si>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</si>
  <si>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</si>
  <si>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</si>
  <si>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</si>
  <si>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</si>
  <si>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</si>
  <si>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</si>
  <si>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</si>
  <si>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</si>
  <si>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</si>
  <si>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</si>
  <si>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</si>
  <si>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</si>
  <si>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</si>
  <si>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</si>
  <si>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</si>
  <si>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</si>
  <si>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</si>
  <si>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</si>
  <si>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</si>
  <si>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</si>
  <si>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</si>
  <si>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</si>
  <si>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</si>
  <si>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</si>
  <si>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</si>
  <si>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</si>
  <si>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</si>
  <si>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</si>
  <si>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</si>
  <si>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</si>
  <si>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</si>
  <si>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</si>
  <si>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</si>
  <si>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</si>
  <si>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</si>
  <si>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</si>
  <si>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</si>
  <si>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</si>
  <si>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</si>
  <si>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</si>
  <si>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</si>
  <si>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</si>
  <si>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</si>
  <si>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</si>
  <si>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</si>
  <si>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</si>
  <si>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</si>
  <si>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</si>
  <si>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</si>
  <si>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</si>
  <si>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</si>
  <si>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</si>
  <si>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</si>
  <si>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</si>
  <si>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</si>
  <si>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</si>
  <si>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</si>
  <si>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</si>
  <si>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</si>
  <si>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</si>
  <si>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</si>
  <si>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</si>
  <si>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</si>
  <si>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</si>
  <si>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</si>
  <si>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</si>
  <si>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</si>
  <si>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</si>
  <si>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</si>
  <si>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</si>
  <si>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</si>
  <si>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</si>
  <si>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</si>
  <si>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</si>
  <si>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</si>
  <si>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</si>
  <si>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</si>
  <si>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</si>
  <si>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</si>
  <si>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</si>
  <si>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</si>
  <si>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</si>
  <si>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</si>
  <si>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</si>
  <si>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</si>
  <si>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</si>
  <si>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</si>
  <si>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</si>
  <si>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</si>
  <si>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</si>
  <si>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</si>
  <si>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</si>
  <si>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</si>
  <si>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</si>
  <si>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</si>
  <si>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</si>
  <si>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</si>
  <si>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</si>
  <si>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</si>
  <si>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</si>
  <si>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</si>
  <si>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</si>
  <si>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</si>
  <si>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</si>
  <si>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</si>
  <si>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</si>
  <si>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</si>
  <si>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</si>
  <si>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</si>
  <si>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</si>
  <si>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</si>
  <si>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</si>
  <si>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</si>
  <si>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</si>
  <si>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</si>
  <si>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</si>
  <si>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</si>
  <si>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</si>
  <si>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</si>
  <si>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</si>
  <si>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</si>
  <si>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</si>
  <si>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</si>
  <si>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</si>
  <si>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</si>
  <si>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</si>
  <si>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</si>
  <si>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</si>
  <si>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</si>
  <si>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</si>
  <si>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</si>
  <si>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</si>
  <si>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</si>
  <si>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</si>
  <si>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</si>
  <si>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</si>
  <si>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</si>
  <si>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</si>
  <si>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</si>
  <si>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</si>
  <si>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</si>
  <si>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</si>
  <si>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</si>
  <si>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</si>
  <si>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</si>
  <si>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</si>
  <si>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</si>
  <si>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</si>
  <si>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</si>
  <si>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</si>
  <si>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</si>
  <si>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</si>
  <si>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</si>
  <si>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</si>
  <si>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</si>
  <si>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</si>
  <si>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</si>
  <si>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</si>
  <si>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</si>
  <si>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</si>
  <si>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</si>
  <si>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</si>
  <si>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</si>
  <si>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</si>
  <si>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</si>
  <si>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</si>
  <si>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</si>
  <si>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</si>
  <si>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</si>
  <si>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</si>
  <si>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</si>
  <si>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</si>
  <si>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</si>
  <si>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</si>
  <si>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</si>
  <si>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</si>
  <si>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</si>
  <si>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</si>
  <si>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</si>
  <si>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</si>
  <si>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</si>
  <si>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</si>
  <si>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</si>
  <si>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</si>
  <si>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</si>
  <si>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</si>
  <si>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</si>
  <si>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</si>
  <si>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</si>
  <si>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</si>
  <si>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</si>
  <si>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</si>
  <si>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</si>
  <si>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</si>
  <si>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</si>
  <si>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</si>
  <si>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</si>
  <si>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</si>
  <si>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</si>
  <si>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</si>
  <si>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</si>
  <si>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</si>
  <si>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</si>
  <si>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</si>
  <si>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</si>
  <si>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</si>
  <si>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</si>
  <si>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</si>
  <si>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</si>
  <si>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</si>
  <si>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</si>
  <si>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</si>
  <si>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</si>
  <si>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</si>
  <si>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</si>
  <si>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</si>
  <si>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</si>
  <si>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</si>
  <si>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</si>
  <si>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</si>
  <si>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</si>
  <si>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</si>
  <si>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</si>
  <si>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</si>
  <si>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</si>
  <si>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</si>
  <si>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</si>
  <si>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</si>
  <si>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</si>
  <si>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</si>
  <si>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</si>
  <si>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</si>
  <si>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</si>
  <si>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</si>
  <si>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</si>
  <si>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</si>
  <si>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</si>
  <si>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</si>
  <si>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</si>
  <si>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</si>
  <si>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</si>
  <si>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</si>
  <si>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</si>
  <si>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</si>
  <si>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</si>
  <si>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</si>
  <si>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</si>
  <si>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</si>
  <si>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</si>
  <si>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</si>
  <si>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</si>
  <si>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</si>
  <si>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</si>
  <si>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</si>
  <si>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</si>
  <si>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</si>
  <si>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</si>
  <si>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</si>
  <si>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</si>
  <si>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</si>
  <si>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</si>
  <si>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</si>
  <si>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</si>
  <si>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</si>
  <si>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</si>
  <si>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</si>
  <si>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</si>
  <si>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</si>
  <si>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</si>
  <si>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</si>
  <si>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</si>
  <si>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</si>
  <si>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</si>
  <si>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</si>
  <si>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</si>
  <si>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</si>
  <si>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</si>
  <si>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</si>
  <si>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</si>
  <si>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</si>
  <si>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</si>
  <si>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</si>
  <si>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</si>
  <si>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</si>
  <si>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</si>
  <si>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</si>
  <si>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</si>
  <si>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</si>
  <si>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</si>
  <si>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</si>
  <si>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</si>
  <si>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</si>
  <si>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</si>
  <si>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</si>
  <si>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</si>
  <si>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</si>
  <si>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</si>
  <si>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</si>
  <si>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</si>
  <si>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</si>
  <si>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</si>
  <si>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</si>
  <si>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</si>
  <si>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</si>
  <si>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</si>
  <si>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</si>
  <si>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</si>
  <si>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</si>
  <si>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</si>
  <si>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</si>
  <si>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</si>
  <si>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</si>
  <si>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</si>
  <si>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</si>
  <si>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</si>
  <si>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</si>
  <si>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</si>
  <si>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</si>
  <si>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</si>
  <si>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</si>
  <si>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</si>
  <si>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</si>
  <si>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</si>
  <si>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</si>
  <si>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</si>
  <si>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</si>
  <si>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</si>
  <si>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</si>
  <si>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</si>
  <si>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</si>
  <si>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</si>
  <si>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</si>
  <si>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</si>
  <si>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</si>
  <si>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</si>
  <si>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</si>
  <si>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</si>
  <si>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</si>
  <si>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</si>
  <si>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</si>
  <si>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</si>
  <si>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</si>
  <si>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</si>
  <si>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</si>
  <si>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</si>
  <si>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</si>
  <si>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</si>
  <si>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</si>
  <si>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</si>
  <si>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</si>
  <si>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</si>
  <si>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</si>
  <si>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</si>
  <si>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</si>
  <si>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</si>
  <si>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</si>
  <si>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</si>
  <si>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</si>
  <si>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</si>
  <si>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</si>
  <si>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</si>
  <si>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</si>
  <si>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</si>
  <si>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</si>
  <si>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</si>
  <si>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</si>
  <si>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</si>
  <si>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</si>
  <si>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</si>
  <si>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</si>
  <si>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</si>
  <si>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</si>
  <si>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</si>
  <si>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</si>
  <si>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</si>
  <si>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</si>
  <si>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</si>
  <si>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</si>
  <si>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</si>
  <si>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</si>
  <si>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</si>
  <si>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</si>
  <si>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</si>
  <si>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</si>
  <si>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</si>
  <si>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</si>
  <si>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</si>
  <si>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</si>
  <si>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</si>
  <si>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</si>
  <si>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</si>
  <si>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</si>
  <si>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</si>
  <si>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</si>
  <si>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</si>
  <si>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</si>
  <si>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</si>
  <si>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</si>
  <si>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</si>
  <si>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</si>
  <si>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</si>
  <si>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</si>
  <si>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</si>
  <si>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</si>
  <si>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</si>
  <si>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</si>
  <si>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</si>
  <si>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</si>
  <si>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</si>
  <si>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</si>
  <si>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</si>
  <si>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</si>
  <si>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</si>
  <si>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</si>
  <si>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</si>
  <si>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</si>
  <si>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</si>
  <si>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</si>
  <si>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</si>
  <si>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</si>
  <si>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</si>
  <si>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</si>
  <si>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</si>
  <si>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</si>
  <si>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</si>
  <si>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</si>
  <si>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</si>
  <si>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</si>
  <si>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</si>
  <si>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</si>
  <si>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</si>
  <si>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</si>
  <si>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</si>
  <si>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</si>
  <si>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</si>
  <si>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</si>
  <si>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</si>
  <si>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</si>
  <si>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</si>
  <si>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</si>
  <si>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</si>
  <si>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</si>
  <si>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</si>
  <si>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</si>
  <si>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</si>
  <si>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</si>
  <si>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</si>
  <si>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</si>
  <si>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</si>
  <si>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</si>
  <si>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</si>
  <si>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</si>
  <si>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</si>
  <si>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</si>
  <si>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</si>
  <si>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</si>
  <si>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</si>
  <si>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</si>
  <si>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</si>
  <si>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</si>
  <si>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</si>
  <si>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</si>
  <si>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</si>
  <si>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</si>
  <si>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</si>
  <si>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</si>
  <si>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</si>
  <si>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</si>
  <si>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</si>
  <si>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</si>
  <si>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</si>
  <si>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</si>
  <si>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</si>
  <si>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</si>
  <si>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</si>
  <si>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</si>
  <si>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</si>
  <si>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</si>
  <si>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</si>
  <si>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</si>
  <si>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</si>
  <si>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</si>
  <si>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</si>
  <si>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</si>
  <si>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</si>
  <si>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</si>
  <si>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</si>
  <si>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</si>
  <si>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</si>
  <si>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</si>
  <si>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</si>
  <si>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</si>
  <si>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</si>
  <si>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</si>
  <si>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</si>
  <si>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</si>
  <si>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</si>
  <si>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</si>
  <si>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</si>
  <si>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</si>
  <si>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</si>
  <si>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</si>
  <si>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</si>
  <si>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</si>
  <si>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</si>
  <si>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</si>
  <si>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</si>
  <si>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</si>
  <si>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</si>
  <si>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</si>
  <si>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</si>
  <si>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</si>
  <si>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</si>
  <si>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</si>
  <si>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</si>
  <si>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</si>
  <si>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</si>
  <si>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</si>
  <si>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</si>
  <si>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</si>
  <si>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</si>
  <si>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</si>
  <si>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</si>
  <si>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</si>
  <si>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</si>
  <si>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</si>
  <si>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</si>
  <si>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</si>
  <si>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</si>
  <si>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</si>
  <si>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</si>
  <si>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</si>
  <si>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</si>
  <si>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</si>
  <si>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</si>
  <si>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</si>
  <si>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</si>
  <si>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</si>
  <si>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</si>
  <si>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</si>
  <si>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</si>
  <si>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</si>
  <si>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</si>
  <si>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</si>
  <si>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</si>
  <si>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</si>
  <si>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</si>
  <si>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</si>
  <si>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</si>
  <si>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</si>
  <si>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</si>
  <si>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</si>
  <si>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</si>
  <si>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</si>
  <si>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</si>
  <si>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</si>
  <si>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</si>
  <si>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</si>
  <si>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</si>
  <si>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</si>
  <si>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</si>
  <si>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</si>
  <si>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</si>
  <si>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</si>
  <si>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</si>
  <si>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</si>
  <si>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</si>
  <si>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</si>
  <si>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</si>
  <si>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</si>
  <si>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</si>
  <si>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</si>
  <si>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</si>
  <si>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</si>
  <si>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</si>
  <si>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</si>
  <si>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</si>
  <si>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</si>
  <si>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</si>
  <si>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</si>
  <si>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</si>
  <si>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</si>
  <si>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</si>
  <si>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</si>
  <si>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</si>
  <si>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</si>
  <si>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</si>
  <si>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</si>
  <si>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</si>
  <si>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</si>
  <si>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</si>
  <si>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</si>
  <si>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</si>
  <si>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</si>
  <si>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</si>
  <si>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</si>
  <si>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</si>
  <si>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</si>
  <si>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</si>
  <si>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</si>
  <si>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</si>
  <si>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</si>
  <si>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</si>
  <si>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</si>
  <si>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</si>
  <si>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</si>
  <si>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</si>
  <si>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</si>
  <si>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</si>
  <si>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</si>
  <si>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</si>
  <si>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</si>
  <si>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</si>
  <si>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</si>
  <si>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</si>
  <si>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</si>
  <si>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</si>
  <si>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</si>
  <si>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</si>
  <si>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</si>
  <si>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</si>
  <si>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</si>
  <si>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</si>
  <si>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</si>
  <si>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</si>
  <si>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</si>
  <si>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</si>
  <si>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</si>
  <si>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</si>
  <si>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</si>
  <si>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</si>
  <si>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</si>
  <si>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</si>
  <si>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</si>
  <si>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</si>
  <si>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</si>
  <si>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</si>
  <si>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</si>
  <si>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</si>
  <si>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</si>
  <si>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</si>
  <si>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</si>
  <si>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</si>
  <si>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</si>
  <si>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</si>
  <si>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</si>
  <si>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</si>
  <si>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</si>
  <si>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</si>
  <si>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</si>
  <si>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</si>
  <si>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</si>
  <si>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</si>
  <si>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</si>
  <si>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</si>
  <si>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</si>
  <si>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</si>
  <si>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</si>
  <si>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</si>
  <si>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</si>
  <si>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</si>
  <si>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</si>
  <si>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</si>
  <si>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</si>
  <si>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</si>
  <si>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</si>
  <si>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</si>
  <si>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</si>
  <si>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</si>
  <si>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</si>
  <si>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</si>
  <si>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</si>
  <si>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</si>
  <si>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</si>
  <si>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</si>
  <si>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</si>
  <si>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</si>
  <si>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</si>
  <si>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</si>
  <si>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</si>
  <si>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</si>
  <si>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</si>
  <si>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</si>
  <si>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</si>
  <si>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</si>
  <si>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</si>
  <si>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</si>
  <si>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</si>
  <si>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</si>
  <si>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</si>
  <si>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</si>
  <si>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</si>
  <si>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</si>
  <si>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</si>
  <si>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</si>
  <si>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</si>
  <si>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</si>
  <si>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</si>
  <si>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</si>
  <si>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</si>
  <si>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</si>
  <si>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</si>
  <si>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</si>
  <si>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</si>
  <si>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</si>
  <si>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</si>
  <si>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</si>
  <si>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</si>
  <si>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</si>
  <si>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</si>
  <si>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</si>
  <si>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</si>
  <si>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</si>
  <si>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</si>
  <si>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</si>
  <si>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</si>
  <si>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</si>
  <si>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</si>
  <si>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</si>
  <si>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</si>
  <si>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</si>
  <si>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</si>
  <si>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</si>
  <si>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</si>
  <si>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</si>
  <si>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</si>
  <si>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</si>
  <si>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</si>
  <si>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</si>
  <si>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</si>
  <si>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</si>
  <si>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</si>
  <si>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</si>
  <si>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</si>
  <si>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</si>
  <si>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</si>
  <si>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</si>
  <si>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</si>
  <si>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</si>
  <si>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</si>
  <si>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</si>
  <si>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</si>
  <si>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</si>
  <si>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</si>
  <si>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</si>
  <si>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</si>
  <si>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</si>
  <si>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</si>
  <si>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</si>
  <si>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</si>
  <si>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</si>
  <si>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</si>
  <si>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</si>
  <si>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</si>
  <si>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</si>
  <si>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</si>
  <si>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</si>
  <si>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</si>
  <si>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</si>
  <si>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</si>
  <si>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</si>
  <si>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</si>
  <si>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</si>
  <si>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</si>
  <si>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</si>
  <si>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</si>
  <si>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</si>
  <si>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</si>
  <si>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</si>
  <si>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</si>
  <si>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</si>
  <si>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</si>
  <si>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</si>
  <si>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</si>
  <si>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</si>
  <si>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</si>
  <si>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</si>
  <si>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</si>
  <si>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</si>
  <si>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</si>
  <si>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</si>
  <si>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</si>
  <si>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</si>
  <si>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</si>
  <si>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</si>
  <si>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</si>
  <si>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</si>
  <si>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</si>
  <si>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</si>
  <si>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</si>
  <si>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</si>
  <si>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</si>
  <si>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</si>
  <si>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</si>
  <si>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</si>
  <si>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</si>
  <si>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</si>
  <si>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</si>
  <si>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</si>
  <si>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</si>
  <si>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</si>
  <si>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</si>
  <si>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</si>
  <si>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</si>
  <si>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</si>
  <si>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</si>
  <si>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</si>
  <si>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</si>
  <si>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</si>
  <si>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</si>
  <si>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</si>
  <si>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</si>
  <si>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</si>
  <si>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</si>
  <si>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</si>
  <si>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</si>
  <si>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</si>
  <si>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</si>
  <si>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</si>
  <si>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</si>
  <si>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</si>
  <si>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</si>
  <si>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</si>
  <si>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</si>
  <si>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</si>
  <si>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</si>
  <si>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</si>
  <si>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</si>
  <si>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</si>
  <si>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</si>
  <si>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</si>
  <si>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</si>
  <si>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</si>
  <si>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</si>
  <si>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</si>
  <si>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</si>
  <si>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</si>
  <si>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</si>
  <si>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</si>
  <si>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</si>
  <si>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</si>
  <si>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</si>
  <si>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</si>
  <si>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</si>
  <si>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</si>
  <si>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</si>
  <si>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</si>
  <si>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</si>
  <si>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</si>
  <si>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</si>
  <si>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</si>
  <si>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</si>
  <si>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</si>
  <si>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</si>
  <si>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</si>
  <si>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</si>
  <si>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</si>
  <si>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</si>
  <si>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</si>
  <si>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</si>
  <si>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</si>
  <si>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</si>
  <si>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</si>
  <si>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</si>
  <si>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</si>
  <si>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</si>
  <si>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</si>
  <si>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</si>
  <si>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</si>
  <si>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</si>
  <si>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</si>
  <si>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</si>
  <si>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</si>
  <si>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</si>
  <si>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</si>
  <si>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</si>
  <si>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</si>
  <si>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</si>
  <si>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</si>
  <si>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</si>
  <si>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</si>
  <si>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</si>
  <si>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</si>
  <si>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</si>
  <si>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</si>
  <si>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</si>
  <si>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</si>
  <si>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</si>
  <si>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</si>
  <si>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</si>
  <si>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</si>
  <si>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</si>
  <si>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</si>
  <si>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</si>
  <si>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</si>
  <si>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</si>
  <si>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</si>
  <si>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</si>
  <si>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</si>
  <si>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</si>
  <si>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</si>
  <si>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</si>
  <si>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</si>
  <si>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</si>
  <si>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</si>
  <si>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</si>
  <si>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</si>
  <si>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</si>
  <si>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</si>
  <si>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</si>
  <si>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</si>
  <si>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</si>
  <si>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</si>
  <si>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</si>
  <si>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</si>
  <si>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</si>
  <si>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</si>
  <si>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</si>
  <si>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</si>
  <si>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</si>
  <si>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</si>
  <si>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</si>
  <si>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</si>
  <si>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</si>
  <si>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</si>
  <si>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</si>
  <si>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</si>
  <si>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</si>
  <si>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</si>
  <si>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</si>
  <si>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</si>
  <si>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</si>
  <si>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</si>
  <si>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</si>
  <si>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</si>
  <si>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</si>
  <si>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</si>
  <si>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</si>
  <si>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</si>
  <si>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</si>
  <si>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</si>
  <si>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</si>
  <si>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</si>
  <si>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</si>
  <si>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</si>
  <si>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</si>
  <si>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</si>
  <si>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</si>
  <si>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</si>
  <si>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</si>
  <si>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</si>
  <si>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</si>
  <si>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</si>
  <si>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</si>
  <si>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</si>
  <si>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</si>
  <si>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</si>
  <si>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</si>
  <si>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</si>
  <si>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</si>
  <si>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</si>
  <si>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</si>
  <si>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</si>
  <si>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</si>
  <si>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</si>
  <si>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</si>
  <si>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</si>
  <si>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</si>
  <si>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</si>
  <si>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</si>
  <si>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</si>
  <si>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</si>
  <si>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</si>
  <si>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</si>
  <si>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</si>
  <si>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</si>
  <si>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</si>
  <si>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</si>
  <si>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</si>
  <si>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</si>
  <si>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</si>
  <si>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</si>
  <si>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</si>
  <si>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</si>
  <si>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</si>
  <si>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</si>
  <si>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</si>
  <si>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</si>
  <si>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</si>
  <si>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</si>
  <si>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</si>
  <si>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</si>
  <si>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</si>
  <si>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</si>
  <si>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</si>
  <si>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</si>
  <si>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</si>
  <si>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</si>
  <si>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</si>
  <si>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</si>
  <si>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</si>
  <si>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</si>
  <si>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</si>
  <si>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</si>
  <si>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</si>
  <si>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</si>
  <si>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</si>
  <si>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</si>
  <si>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</si>
  <si>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</si>
  <si>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</si>
  <si>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</si>
  <si>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</si>
  <si>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</si>
  <si>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</si>
  <si>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</si>
  <si>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</si>
  <si>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</si>
  <si>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</si>
  <si>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</si>
  <si>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</si>
  <si>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</si>
  <si>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</si>
  <si>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</si>
  <si>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</si>
  <si>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</si>
  <si>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</si>
  <si>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</si>
  <si>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</si>
  <si>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</si>
  <si>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</si>
  <si>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</si>
  <si>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</si>
  <si>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</si>
  <si>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</si>
  <si>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</si>
  <si>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</si>
  <si>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</si>
  <si>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</si>
  <si>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</si>
  <si>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</si>
  <si>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</si>
  <si>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</si>
  <si>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</si>
  <si>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</si>
  <si>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</si>
  <si>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</si>
  <si>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</si>
  <si>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</si>
  <si>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</si>
  <si>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</si>
  <si>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</si>
  <si>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</si>
  <si>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</si>
  <si>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</si>
  <si>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</si>
  <si>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</si>
  <si>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</si>
  <si>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</si>
  <si>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</si>
  <si>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</si>
  <si>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</si>
  <si>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</si>
  <si>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</si>
  <si>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</si>
  <si>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</si>
  <si>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</si>
  <si>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</si>
  <si>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</si>
  <si>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</si>
  <si>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</si>
  <si>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</si>
  <si>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</si>
  <si>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</si>
  <si>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</si>
  <si>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</si>
  <si>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</si>
  <si>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</si>
  <si>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</si>
  <si>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</si>
  <si>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</si>
  <si>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</si>
  <si>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</si>
  <si>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</si>
  <si>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</si>
  <si>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</si>
  <si>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</si>
  <si>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</si>
  <si>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</si>
  <si>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</si>
  <si>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</si>
  <si>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</si>
  <si>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</si>
  <si>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</si>
  <si>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</si>
  <si>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</si>
  <si>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</si>
  <si>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</si>
  <si>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</si>
  <si>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</si>
  <si>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</si>
  <si>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</si>
  <si>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</si>
  <si>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</si>
  <si>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</si>
  <si>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</si>
  <si>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</si>
  <si>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</si>
  <si>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</si>
  <si>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</si>
  <si>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</si>
  <si>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</si>
  <si>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</si>
  <si>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</si>
  <si>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</si>
  <si>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</si>
  <si>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</si>
  <si>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</si>
  <si>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</si>
  <si>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</si>
  <si>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</si>
  <si>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</si>
  <si>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</si>
  <si>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</si>
  <si>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</si>
  <si>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</si>
  <si>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</si>
  <si>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</si>
  <si>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</si>
  <si>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</si>
  <si>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</si>
  <si>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</si>
  <si>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</si>
  <si>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</si>
  <si>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</si>
  <si>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</si>
  <si>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</si>
  <si>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</si>
  <si>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</si>
  <si>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</si>
  <si>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</si>
  <si>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</si>
  <si>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</si>
  <si>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</si>
  <si>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</si>
  <si>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</si>
  <si>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</si>
  <si>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</si>
  <si>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</si>
  <si>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</si>
  <si>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</si>
  <si>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</si>
  <si>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</si>
  <si>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</si>
  <si>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</si>
  <si>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</si>
  <si>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</si>
  <si>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</si>
  <si>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</si>
  <si>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</si>
  <si>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</si>
  <si>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</si>
  <si>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</si>
  <si>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</si>
  <si>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</si>
  <si>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</si>
  <si>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</si>
  <si>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</si>
  <si>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</si>
  <si>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</si>
  <si>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</si>
  <si>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</si>
  <si>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</si>
  <si>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</si>
  <si>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</si>
  <si>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</si>
  <si>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</si>
  <si>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</si>
  <si>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</si>
  <si>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</si>
  <si>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</si>
  <si>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</si>
  <si>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</si>
  <si>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</si>
  <si>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</si>
  <si>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</si>
  <si>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</si>
  <si>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</si>
  <si>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</si>
  <si>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</si>
  <si>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</si>
  <si>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</si>
  <si>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</si>
  <si>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</si>
  <si>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</si>
  <si>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</si>
  <si>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</si>
  <si>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</si>
  <si>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</si>
  <si>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</si>
  <si>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</si>
  <si>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</si>
  <si>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</si>
  <si>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</si>
  <si>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</si>
  <si>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</si>
  <si>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</si>
  <si>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</si>
  <si>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</si>
  <si>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</si>
  <si>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</si>
  <si>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</si>
  <si>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</si>
  <si>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</si>
  <si>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</si>
  <si>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</si>
  <si>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</si>
  <si>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</si>
  <si>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</si>
  <si>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</si>
  <si>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</si>
  <si>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</si>
  <si>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</si>
  <si>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</si>
  <si>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</si>
  <si>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</si>
  <si>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</si>
  <si>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</si>
  <si>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</si>
  <si>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</si>
  <si>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</si>
  <si>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</si>
  <si>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</si>
  <si>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</si>
  <si>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</si>
  <si>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</si>
  <si>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</si>
  <si>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</si>
  <si>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</si>
  <si>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</si>
  <si>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</si>
  <si>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</si>
  <si>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</si>
  <si>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</si>
  <si>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</si>
  <si>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</si>
  <si>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</si>
  <si>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</si>
  <si>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</si>
  <si>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</si>
  <si>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</si>
  <si>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</si>
  <si>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</si>
  <si>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</si>
  <si>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</si>
  <si>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</si>
  <si>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</si>
  <si>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</si>
  <si>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</si>
  <si>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</si>
  <si>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</si>
  <si>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</si>
  <si>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</si>
  <si>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</si>
  <si>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</si>
  <si>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</si>
  <si>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</si>
  <si>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</si>
  <si>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</si>
  <si>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</si>
  <si>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</si>
  <si>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</si>
  <si>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</si>
  <si>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</si>
  <si>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</si>
  <si>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</si>
  <si>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</si>
  <si>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</si>
  <si>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</si>
  <si>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</si>
  <si>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</si>
  <si>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</si>
  <si>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</si>
  <si>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</si>
  <si>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</si>
  <si>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</si>
  <si>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</si>
  <si>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</si>
  <si>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</si>
  <si>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</si>
  <si>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</si>
  <si>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</si>
  <si>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</si>
  <si>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</si>
  <si>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</si>
  <si>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</si>
  <si>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</si>
  <si>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</si>
  <si>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</si>
  <si>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</si>
  <si>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</si>
  <si>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</si>
  <si>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</si>
  <si>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</si>
  <si>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</si>
  <si>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</si>
  <si>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</si>
  <si>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</si>
  <si>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</si>
  <si>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</si>
  <si>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</si>
  <si>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</si>
  <si>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</si>
  <si>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</si>
  <si>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</si>
  <si>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</si>
  <si>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</si>
  <si>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</si>
  <si>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</si>
  <si>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</si>
  <si>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</si>
  <si>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</si>
  <si>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</si>
  <si>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</si>
  <si>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</si>
  <si>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</si>
  <si>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</si>
  <si>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</si>
  <si>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</si>
  <si>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</si>
  <si>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</si>
  <si>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</si>
  <si>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</si>
  <si>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</si>
  <si>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</si>
  <si>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</si>
  <si>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</si>
  <si>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</si>
  <si>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</si>
  <si>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</si>
  <si>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</si>
  <si>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</si>
  <si>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</si>
  <si>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</si>
  <si>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</si>
  <si>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</si>
  <si>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</si>
  <si>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</si>
  <si>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</si>
  <si>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</si>
  <si>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</si>
  <si>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</si>
  <si>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</si>
  <si>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</si>
  <si>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</si>
  <si>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</si>
  <si>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</si>
  <si>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</si>
  <si>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</si>
  <si>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</si>
  <si>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</si>
  <si>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</si>
  <si>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</si>
  <si>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</si>
  <si>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</si>
  <si>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</si>
  <si>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</si>
  <si>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</si>
  <si>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</si>
  <si>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</si>
  <si>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</si>
  <si>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</si>
  <si>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</si>
  <si>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</si>
  <si>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</si>
  <si>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</si>
  <si>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</si>
  <si>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</si>
  <si>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</si>
  <si>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</si>
  <si>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</si>
  <si>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</si>
  <si>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</si>
  <si>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</si>
  <si>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</si>
  <si>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</si>
  <si>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</si>
  <si>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</si>
  <si>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</si>
  <si>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</si>
  <si>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</si>
  <si>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</si>
  <si>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</si>
  <si>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</si>
  <si>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</si>
  <si>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</si>
  <si>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</si>
  <si>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</si>
  <si>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</si>
  <si>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</si>
  <si>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</si>
  <si>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</si>
  <si>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</si>
  <si>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</si>
  <si>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</si>
  <si>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</si>
  <si>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</si>
  <si>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</si>
  <si>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</si>
  <si>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</si>
  <si>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</si>
  <si>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</si>
  <si>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</si>
  <si>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</si>
  <si>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</si>
  <si>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</si>
  <si>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</si>
  <si>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</si>
  <si>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</si>
  <si>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</si>
  <si>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</si>
  <si>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</si>
  <si>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</si>
  <si>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</si>
  <si>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</si>
  <si>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</si>
  <si>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</si>
  <si>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</si>
  <si>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</si>
  <si>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</si>
  <si>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</si>
  <si>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</si>
  <si>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</si>
  <si>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</si>
  <si>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</si>
  <si>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</si>
  <si>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</si>
  <si>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</si>
  <si>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</si>
  <si>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</si>
  <si>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</si>
  <si>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</si>
  <si>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</si>
  <si>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</si>
  <si>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</si>
  <si>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</si>
  <si>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</si>
  <si>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</si>
  <si>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</si>
  <si>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</si>
  <si>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</si>
  <si>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</si>
  <si>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</si>
  <si>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</si>
  <si>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</si>
  <si>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</si>
  <si>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</si>
  <si>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</si>
  <si>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</si>
  <si>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</si>
  <si>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</si>
  <si>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</si>
  <si>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</si>
  <si>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</si>
  <si>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</si>
  <si>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</si>
  <si>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</si>
  <si>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</si>
  <si>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</si>
  <si>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</si>
  <si>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</si>
  <si>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</si>
  <si>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</si>
  <si>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</si>
  <si>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</si>
  <si>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</si>
  <si>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</si>
  <si>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</si>
  <si>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</si>
  <si>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</si>
  <si>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</si>
  <si>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</si>
  <si>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</si>
  <si>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</si>
  <si>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</si>
  <si>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</si>
  <si>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</si>
  <si>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</si>
  <si>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</si>
  <si>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</si>
  <si>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</si>
  <si>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</si>
  <si>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</si>
  <si>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</si>
  <si>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</si>
  <si>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</si>
  <si>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</si>
  <si>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</si>
  <si>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</si>
  <si>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</si>
  <si>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</si>
  <si>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</si>
  <si>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</si>
  <si>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</si>
  <si>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</si>
  <si>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</si>
  <si>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</si>
  <si>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</si>
  <si>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</si>
  <si>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</si>
  <si>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</si>
  <si>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</si>
  <si>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</si>
  <si>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</si>
  <si>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</si>
  <si>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</si>
  <si>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</si>
  <si>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</si>
  <si>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</si>
  <si>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</si>
  <si>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</si>
  <si>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</si>
  <si>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</si>
  <si>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</si>
  <si>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</si>
  <si>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</si>
  <si>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</si>
  <si>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</si>
  <si>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</si>
  <si>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</si>
  <si>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</si>
  <si>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</si>
  <si>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</si>
  <si>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</si>
  <si>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</si>
  <si>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</si>
  <si>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</si>
  <si>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</si>
  <si>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</si>
  <si>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</si>
  <si>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</si>
  <si>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</si>
  <si>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</si>
  <si>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</si>
  <si>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</si>
  <si>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</si>
  <si>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</si>
  <si>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</si>
  <si>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</si>
  <si>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</si>
  <si>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</si>
  <si>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</si>
  <si>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</si>
  <si>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</si>
  <si>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</si>
  <si>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</si>
  <si>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</si>
  <si>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</si>
  <si>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</si>
  <si>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</si>
  <si>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</si>
  <si>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</si>
  <si>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</si>
  <si>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</si>
  <si>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</si>
  <si>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</si>
  <si>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</si>
  <si>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</si>
  <si>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</si>
  <si>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</si>
  <si>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</si>
  <si>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</si>
  <si>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</si>
  <si>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</si>
  <si>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</si>
  <si>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</si>
  <si>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</si>
  <si>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</si>
  <si>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</si>
  <si>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</si>
  <si>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</si>
  <si>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</si>
  <si>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</si>
  <si>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</si>
  <si>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</si>
  <si>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</si>
  <si>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</si>
  <si>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</si>
  <si>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</si>
  <si>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</si>
  <si>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</si>
  <si>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</si>
  <si>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</si>
  <si>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</si>
  <si>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</si>
  <si>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</si>
  <si>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</si>
  <si>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</si>
  <si>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</si>
  <si>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</si>
  <si>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</si>
  <si>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</si>
  <si>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</si>
  <si>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</si>
  <si>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</si>
  <si>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</si>
  <si>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</si>
  <si>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</si>
  <si>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</si>
  <si>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</si>
  <si>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</si>
  <si>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</si>
  <si>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</si>
  <si>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</si>
  <si>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</si>
  <si>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</si>
  <si>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</si>
  <si>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</si>
  <si>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</si>
  <si>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</si>
  <si>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</si>
  <si>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</si>
  <si>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</si>
  <si>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</si>
  <si>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</si>
  <si>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</si>
  <si>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</si>
  <si>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</si>
  <si>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</si>
  <si>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</si>
  <si>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</si>
  <si>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</si>
  <si>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</si>
  <si>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</si>
  <si>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</si>
  <si>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</si>
  <si>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</si>
  <si>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</si>
  <si>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</si>
  <si>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</si>
  <si>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</si>
  <si>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</si>
  <si>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</si>
  <si>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</si>
  <si>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</si>
  <si>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</si>
  <si>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</si>
  <si>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</si>
  <si>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</si>
  <si>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</si>
  <si>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</si>
  <si>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</si>
  <si>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</si>
  <si>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</si>
  <si>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</si>
  <si>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</si>
  <si>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</si>
  <si>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</si>
  <si>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</si>
  <si>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</si>
  <si>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</si>
  <si>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</si>
  <si>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</si>
  <si>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</si>
  <si>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</si>
  <si>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</si>
  <si>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</si>
  <si>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</si>
  <si>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</si>
  <si>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</si>
  <si>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</si>
  <si>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</si>
  <si>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</si>
  <si>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</si>
  <si>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</si>
  <si>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</si>
  <si>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</si>
  <si>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</si>
  <si>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</si>
  <si>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</si>
  <si>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</si>
  <si>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</si>
  <si>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</si>
  <si>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</si>
  <si>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</si>
  <si>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</si>
  <si>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</si>
  <si>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</si>
  <si>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</si>
  <si>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</si>
  <si>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</si>
  <si>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</si>
  <si>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</si>
  <si>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</si>
  <si>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</si>
  <si>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</si>
  <si>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</si>
  <si>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</si>
  <si>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</si>
  <si>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</si>
  <si>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</si>
  <si>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</si>
  <si>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</si>
  <si>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</si>
  <si>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</si>
  <si>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</si>
  <si>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</si>
  <si>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</si>
  <si>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</si>
  <si>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</si>
  <si>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</si>
  <si>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</si>
  <si>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</si>
  <si>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</si>
  <si>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</si>
  <si>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</si>
  <si>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</si>
  <si>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</si>
  <si>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</si>
  <si>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</si>
  <si>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</si>
  <si>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</si>
  <si>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</si>
  <si>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</si>
  <si>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</si>
  <si>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</si>
  <si>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</si>
  <si>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</si>
  <si>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</si>
  <si>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</si>
  <si>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</si>
  <si>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</si>
  <si>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</si>
  <si>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</si>
  <si>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</si>
  <si>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</si>
  <si>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</si>
  <si>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</si>
  <si>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</si>
  <si>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</si>
  <si>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</si>
  <si>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</si>
  <si>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</si>
  <si>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</si>
  <si>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</si>
  <si>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</si>
  <si>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</si>
  <si>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</si>
  <si>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</si>
  <si>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</si>
  <si>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</si>
  <si>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</si>
  <si>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</si>
  <si>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</si>
  <si>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</si>
  <si>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</si>
  <si>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</si>
  <si>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</si>
  <si>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</si>
  <si>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</si>
  <si>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</si>
  <si>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</si>
  <si>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</si>
  <si>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</si>
  <si>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</si>
  <si>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</si>
  <si>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</si>
  <si>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</si>
  <si>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</si>
  <si>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</si>
  <si>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</si>
  <si>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</si>
  <si>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</si>
  <si>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</si>
  <si>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</si>
  <si>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</si>
  <si>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</si>
  <si>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</si>
  <si>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</si>
  <si>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</si>
  <si>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</si>
  <si>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</si>
  <si>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</si>
  <si>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</si>
  <si>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</si>
  <si>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</si>
  <si>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</si>
  <si>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</si>
  <si>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</si>
  <si>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</si>
  <si>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</si>
  <si>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</si>
  <si>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</si>
  <si>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</si>
  <si>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</si>
  <si>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</si>
  <si>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</si>
  <si>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</si>
  <si>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</si>
  <si>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</si>
  <si>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</si>
  <si>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</si>
  <si>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</si>
  <si>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</si>
  <si>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</si>
  <si>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</si>
  <si>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</si>
  <si>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</si>
  <si>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</si>
  <si>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</si>
  <si>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</si>
  <si>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</si>
  <si>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</si>
  <si>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</si>
  <si>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</si>
  <si>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</si>
  <si>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</si>
  <si>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</si>
  <si>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</si>
  <si>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</si>
  <si>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</si>
  <si>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</si>
  <si>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</si>
  <si>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</si>
  <si>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</si>
  <si>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</si>
  <si>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</si>
  <si>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</si>
  <si>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</si>
  <si>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</si>
  <si>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</si>
  <si>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</si>
  <si>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</si>
  <si>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</si>
  <si>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</si>
  <si>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</si>
  <si>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</si>
  <si>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</si>
  <si>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</si>
  <si>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</si>
  <si>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</si>
  <si>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</si>
  <si>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</si>
  <si>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</si>
  <si>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</si>
  <si>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</si>
  <si>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</si>
  <si>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</si>
  <si>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</si>
  <si>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</si>
  <si>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</si>
  <si>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</si>
  <si>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</si>
  <si>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</si>
  <si>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</si>
  <si>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</si>
  <si>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</si>
  <si>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</si>
  <si>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</si>
  <si>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</si>
  <si>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</si>
  <si>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</si>
  <si>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</si>
  <si>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</si>
  <si>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</si>
  <si>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</si>
  <si>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</si>
  <si>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</si>
  <si>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</si>
  <si>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</si>
  <si>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</si>
  <si>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</si>
  <si>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</si>
  <si>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</si>
  <si>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</si>
  <si>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</si>
  <si>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</si>
  <si>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</si>
  <si>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</si>
  <si>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</si>
  <si>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</si>
  <si>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</si>
  <si>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</si>
  <si>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</si>
  <si>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</si>
  <si>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</si>
  <si>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</si>
  <si>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</si>
  <si>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</si>
  <si>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</si>
  <si>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</si>
  <si>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</si>
  <si>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</si>
  <si>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</si>
  <si>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</si>
  <si>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</si>
  <si>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</si>
  <si>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</si>
  <si>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</si>
  <si>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</si>
  <si>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</si>
  <si>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</si>
  <si>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</si>
  <si>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</si>
  <si>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</si>
  <si>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</si>
  <si>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</si>
  <si>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</si>
  <si>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</si>
  <si>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</si>
  <si>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</si>
  <si>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</si>
  <si>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</si>
  <si>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</si>
  <si>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</si>
  <si>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</si>
  <si>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</si>
  <si>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</si>
  <si>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</si>
  <si>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</si>
  <si>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</si>
  <si>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</si>
  <si>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</si>
  <si>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</si>
  <si>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</si>
  <si>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</si>
  <si>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</si>
  <si>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</si>
  <si>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</si>
  <si>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</si>
  <si>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</si>
  <si>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</si>
  <si>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</si>
  <si>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</si>
  <si>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</si>
  <si>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</si>
  <si>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</si>
  <si>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</si>
  <si>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</si>
  <si>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</si>
  <si>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</si>
  <si>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</si>
  <si>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</si>
  <si>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</si>
  <si>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</si>
  <si>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</si>
  <si>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</si>
  <si>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</si>
  <si>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</si>
  <si>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</si>
  <si>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</si>
  <si>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</si>
  <si>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</si>
  <si>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</si>
  <si>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</si>
  <si>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</si>
  <si>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</si>
  <si>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</si>
  <si>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</si>
  <si>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</si>
  <si>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</si>
  <si>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</si>
  <si>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</si>
  <si>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</si>
  <si>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</si>
  <si>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</si>
  <si>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</si>
  <si>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</si>
  <si>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</si>
  <si>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</si>
  <si>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</si>
  <si>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</si>
  <si>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</si>
  <si>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</si>
  <si>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</si>
  <si>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</si>
  <si>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</si>
  <si>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</si>
  <si>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</si>
  <si>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</si>
  <si>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</si>
  <si>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</si>
  <si>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</si>
  <si>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</si>
  <si>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</si>
  <si>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</si>
  <si>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</si>
  <si>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</si>
  <si>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</si>
  <si>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</si>
  <si>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</si>
  <si>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</si>
  <si>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</si>
  <si>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</si>
  <si>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</si>
  <si>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</si>
  <si>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</si>
  <si>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</si>
  <si>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</si>
  <si>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</si>
  <si>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</si>
  <si>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</si>
  <si>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</si>
  <si>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</si>
  <si>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</si>
  <si>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</si>
  <si>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</si>
  <si>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</si>
  <si>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</si>
  <si>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</si>
  <si>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</si>
  <si>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</si>
  <si>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</si>
  <si>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</si>
  <si>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</si>
  <si>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</si>
  <si>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</si>
  <si>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</si>
  <si>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</si>
  <si>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</si>
  <si>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</si>
  <si>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</si>
  <si>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</si>
  <si>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</si>
  <si>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</si>
  <si>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</si>
  <si>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</si>
  <si>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</si>
  <si>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</si>
  <si>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</si>
  <si>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</si>
  <si>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</si>
  <si>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</si>
  <si>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</si>
  <si>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</si>
  <si>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</si>
  <si>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</si>
  <si>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</si>
  <si>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</si>
  <si>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</si>
  <si>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</si>
  <si>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</si>
  <si>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</si>
  <si>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</si>
  <si>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</si>
  <si>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</si>
  <si>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</si>
  <si>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</si>
  <si>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</si>
  <si>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</si>
  <si>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</si>
  <si>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</si>
  <si>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</si>
  <si>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</si>
  <si>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</si>
  <si>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</si>
  <si>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</si>
  <si>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</si>
  <si>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</si>
  <si>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</si>
  <si>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</si>
  <si>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</si>
  <si>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</si>
  <si>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</si>
  <si>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</si>
  <si>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</si>
  <si>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</si>
  <si>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</si>
  <si>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</si>
  <si>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</si>
  <si>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</si>
  <si>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</si>
  <si>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</si>
  <si>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</si>
  <si>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</si>
  <si>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</si>
  <si>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</si>
  <si>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</si>
  <si>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</si>
  <si>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</si>
  <si>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</si>
  <si>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</si>
  <si>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</si>
  <si>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</si>
  <si>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</si>
  <si>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</si>
  <si>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</si>
  <si>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</si>
  <si>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</si>
  <si>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</si>
  <si>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</si>
  <si>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</si>
  <si>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</si>
  <si>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</si>
  <si>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</si>
  <si>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</si>
  <si>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</si>
  <si>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</si>
  <si>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</si>
  <si>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</si>
  <si>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</si>
  <si>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</si>
  <si>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</si>
  <si>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</si>
  <si>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</si>
  <si>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</si>
  <si>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</si>
  <si>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</si>
  <si>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</si>
  <si>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</si>
  <si>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</si>
  <si>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</si>
  <si>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</si>
  <si>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</si>
  <si>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</si>
  <si>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</si>
  <si>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</si>
  <si>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</si>
  <si>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</si>
  <si>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</si>
  <si>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</si>
  <si>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</si>
  <si>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</si>
  <si>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</si>
  <si>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</si>
  <si>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</si>
  <si>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</si>
  <si>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</si>
  <si>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</si>
  <si>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</si>
  <si>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</si>
  <si>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</si>
  <si>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</si>
  <si>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</si>
  <si>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</si>
  <si>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</si>
  <si>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</si>
  <si>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</si>
  <si>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</si>
  <si>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</si>
  <si>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</si>
  <si>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</si>
  <si>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</si>
  <si>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</si>
  <si>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</si>
  <si>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</si>
  <si>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</si>
  <si>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</si>
  <si>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</si>
  <si>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</si>
  <si>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</si>
  <si>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</si>
  <si>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</si>
  <si>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</si>
  <si>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</si>
  <si>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</si>
  <si>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</si>
  <si>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</si>
  <si>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</si>
  <si>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</si>
  <si>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</si>
  <si>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</si>
  <si>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</si>
  <si>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</si>
  <si>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</si>
  <si>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</si>
  <si>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</si>
  <si>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</si>
  <si>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</si>
  <si>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</si>
  <si>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</si>
  <si>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</si>
  <si>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</si>
  <si>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</si>
  <si>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</si>
  <si>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</si>
  <si>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</si>
  <si>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</si>
  <si>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</si>
  <si>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</si>
  <si>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</si>
  <si>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</si>
  <si>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</si>
  <si>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</si>
  <si>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</si>
  <si>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</si>
  <si>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</si>
  <si>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</si>
  <si>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</si>
  <si>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</si>
  <si>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</si>
  <si>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</si>
  <si>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</si>
  <si>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</si>
  <si>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</si>
  <si>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</si>
  <si>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</si>
  <si>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</si>
  <si>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</si>
  <si>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</si>
  <si>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</si>
  <si>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</si>
  <si>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</si>
  <si>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</si>
  <si>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</si>
  <si>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</si>
  <si>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</si>
  <si>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</si>
  <si>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</si>
  <si>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</si>
  <si>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</si>
  <si>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</si>
  <si>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</si>
  <si>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</si>
  <si>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</si>
  <si>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</si>
  <si>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</si>
  <si>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</si>
  <si>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</si>
  <si>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</si>
  <si>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</si>
  <si>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</si>
  <si>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</si>
  <si>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</si>
  <si>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</si>
  <si>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</si>
  <si>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</si>
  <si>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</si>
  <si>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</si>
  <si>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</si>
  <si>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</si>
  <si>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</si>
  <si>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</si>
  <si>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</si>
  <si>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</si>
  <si>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</si>
  <si>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</si>
  <si>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</si>
  <si>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</si>
  <si>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</si>
  <si>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</si>
  <si>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</si>
  <si>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</si>
  <si>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</si>
  <si>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</si>
  <si>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</si>
  <si>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</si>
  <si>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</si>
  <si>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</si>
  <si>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</si>
  <si>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</si>
  <si>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</si>
  <si>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</si>
  <si>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</si>
  <si>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</si>
  <si>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</si>
  <si>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</si>
  <si>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</si>
  <si>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</si>
  <si>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</si>
  <si>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</si>
  <si>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</si>
  <si>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</si>
  <si>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</si>
  <si>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</si>
  <si>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</si>
  <si>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</si>
  <si>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</si>
  <si>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</si>
  <si>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</si>
  <si>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</si>
  <si>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</si>
  <si>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</si>
  <si>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</si>
  <si>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</si>
  <si>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</si>
  <si>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</si>
  <si>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</si>
  <si>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</si>
  <si>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</si>
  <si>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</si>
  <si>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</si>
  <si>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</si>
  <si>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</si>
  <si>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</si>
  <si>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</si>
  <si>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</si>
  <si>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</si>
  <si>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</si>
  <si>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</si>
  <si>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</si>
  <si>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</si>
  <si>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</si>
  <si>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</si>
  <si>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</si>
  <si>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</si>
  <si>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</si>
  <si>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</si>
  <si>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</si>
  <si>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</si>
  <si>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</si>
  <si>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</si>
  <si>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</si>
  <si>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</si>
  <si>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</si>
  <si>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</si>
  <si>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</si>
  <si>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</si>
  <si>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</si>
  <si>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</si>
  <si>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</si>
  <si>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</si>
  <si>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</si>
  <si>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</si>
  <si>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</si>
  <si>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</si>
  <si>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</si>
  <si>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</si>
  <si>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</si>
  <si>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</si>
  <si>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</si>
  <si>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</si>
  <si>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</si>
  <si>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</si>
  <si>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</si>
  <si>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</si>
  <si>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</si>
  <si>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</si>
  <si>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</si>
  <si>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</si>
  <si>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</si>
  <si>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</si>
  <si>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</si>
  <si>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</si>
  <si>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</si>
  <si>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</si>
  <si>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</si>
  <si>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</si>
  <si>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</si>
  <si>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</si>
  <si>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</si>
  <si>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</si>
  <si>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</si>
  <si>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</si>
  <si>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</si>
  <si>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</si>
  <si>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</si>
  <si>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</si>
  <si>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</si>
  <si>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</si>
  <si>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</si>
  <si>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</si>
  <si>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</si>
  <si>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</si>
  <si>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</si>
  <si>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</si>
  <si>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</si>
  <si>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</si>
  <si>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</si>
  <si>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</si>
  <si>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</si>
  <si>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</si>
  <si>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</si>
  <si>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</si>
  <si>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</si>
  <si>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</si>
  <si>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</si>
  <si>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</si>
  <si>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</si>
  <si>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</si>
  <si>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</si>
  <si>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</si>
  <si>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</si>
  <si>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</si>
  <si>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</si>
  <si>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</si>
  <si>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</si>
  <si>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</si>
  <si>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</si>
  <si>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</si>
  <si>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</si>
  <si>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</si>
  <si>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</si>
  <si>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</si>
  <si>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</si>
  <si>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</si>
  <si>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</si>
  <si>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</si>
  <si>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</si>
  <si>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</si>
  <si>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</si>
  <si>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</si>
  <si>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</si>
  <si>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</si>
  <si>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</si>
  <si>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</si>
  <si>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</si>
  <si>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</si>
  <si>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</si>
  <si>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</si>
  <si>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</si>
  <si>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</si>
  <si>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</si>
  <si>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</si>
  <si>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</si>
  <si>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</si>
  <si>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</si>
  <si>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</si>
  <si>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</si>
  <si>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</si>
  <si>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</si>
  <si>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</si>
  <si>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</si>
  <si>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</si>
  <si>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</si>
  <si>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</si>
  <si>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</si>
  <si>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</si>
  <si>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</si>
  <si>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</si>
  <si>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</si>
  <si>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</si>
  <si>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</si>
  <si>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</si>
  <si>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</si>
  <si>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</si>
  <si>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</si>
  <si>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</si>
  <si>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</si>
  <si>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</si>
  <si>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</si>
  <si>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</si>
  <si>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</si>
  <si>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</si>
  <si>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</si>
  <si>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</si>
  <si>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</si>
  <si>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</si>
  <si>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</si>
  <si>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</si>
  <si>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</si>
  <si>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</si>
  <si>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</si>
  <si>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</si>
  <si>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</si>
  <si>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</si>
  <si>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</si>
  <si>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</si>
  <si>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</si>
  <si>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</si>
  <si>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</si>
  <si>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</si>
  <si>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</si>
  <si>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</si>
  <si>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</si>
  <si>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</si>
  <si>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</si>
  <si>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</si>
  <si>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</si>
  <si>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</si>
  <si>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</si>
  <si>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</si>
  <si>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</si>
  <si>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</si>
  <si>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</si>
  <si>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</si>
  <si>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</si>
  <si>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</si>
  <si>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</si>
  <si>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</si>
  <si>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</si>
  <si>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</si>
  <si>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</si>
  <si>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</si>
  <si>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</si>
  <si>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</si>
  <si>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</si>
  <si>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</si>
  <si>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</si>
  <si>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</si>
  <si>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</si>
  <si>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</si>
  <si>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</si>
  <si>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</si>
  <si>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</si>
  <si>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</si>
  <si>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</si>
  <si>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</si>
  <si>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</si>
  <si>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</si>
  <si>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</si>
  <si>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</si>
  <si>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</si>
  <si>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</si>
  <si>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</si>
  <si>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</si>
  <si>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</si>
  <si>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</si>
  <si>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</si>
  <si>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</si>
  <si>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</si>
  <si>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</si>
  <si>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</si>
  <si>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</si>
  <si>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</si>
  <si>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</si>
  <si>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</si>
  <si>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</si>
  <si>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</si>
  <si>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</si>
  <si>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</si>
  <si>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</si>
  <si>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</si>
  <si>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</si>
  <si>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</si>
  <si>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</si>
  <si>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</si>
  <si>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</si>
  <si>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</si>
  <si>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</si>
  <si>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</si>
  <si>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</si>
  <si>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</si>
  <si>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</si>
  <si>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</si>
  <si>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</si>
  <si>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</si>
  <si>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</si>
  <si>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</si>
  <si>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</si>
  <si>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</si>
  <si>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</si>
  <si>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</si>
  <si>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</si>
  <si>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</si>
  <si>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</si>
  <si>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</si>
  <si>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</si>
  <si>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</si>
  <si>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</si>
  <si>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</si>
  <si>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</si>
  <si>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</si>
  <si>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</si>
  <si>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</si>
  <si>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</si>
  <si>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</si>
  <si>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</si>
  <si>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</si>
  <si>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</si>
  <si>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</si>
  <si>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</si>
  <si>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</si>
  <si>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</si>
  <si>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</si>
  <si>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</si>
  <si>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</si>
  <si>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</si>
  <si>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</si>
  <si>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</si>
  <si>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</si>
  <si>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</si>
  <si>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</si>
  <si>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</si>
  <si>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</si>
  <si>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</si>
  <si>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</si>
  <si>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</si>
  <si>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</si>
  <si>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</si>
  <si>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</si>
  <si>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</si>
  <si>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</si>
  <si>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</si>
  <si>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</si>
  <si>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</si>
  <si>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</si>
  <si>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</si>
  <si>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</si>
  <si>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</si>
  <si>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</si>
  <si>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</si>
  <si>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</si>
  <si>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</si>
  <si>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</si>
  <si>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</si>
  <si>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</si>
  <si>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</si>
  <si>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</si>
  <si>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</si>
  <si>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</si>
  <si>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</si>
  <si>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</si>
  <si>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</si>
  <si>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</si>
  <si>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</si>
  <si>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</si>
  <si>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</si>
  <si>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</si>
  <si>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</si>
  <si>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</si>
  <si>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</si>
  <si>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</si>
  <si>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</si>
  <si>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</si>
  <si>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</si>
  <si>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</si>
  <si>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</si>
  <si>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</si>
  <si>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</si>
  <si>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</si>
  <si>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</si>
  <si>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</si>
  <si>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</si>
  <si>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</si>
  <si>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</si>
  <si>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</si>
  <si>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</si>
  <si>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</si>
  <si>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</si>
  <si>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</si>
  <si>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</si>
  <si>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</si>
  <si>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</si>
  <si>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</si>
  <si>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</si>
  <si>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</si>
  <si>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</si>
  <si>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</si>
  <si>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</si>
  <si>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</si>
  <si>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</si>
  <si>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</si>
  <si>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</si>
  <si>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</si>
  <si>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</si>
  <si>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</si>
  <si>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</si>
  <si>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</si>
  <si>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</si>
  <si>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</si>
  <si>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</si>
  <si>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</si>
  <si>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</si>
  <si>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</si>
  <si>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</si>
  <si>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</si>
  <si>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</si>
  <si>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</si>
  <si>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</si>
  <si>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</si>
  <si>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</si>
  <si>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</si>
  <si>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</si>
  <si>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</si>
  <si>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</si>
  <si>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</si>
  <si>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</si>
  <si>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</si>
  <si>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</si>
  <si>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</si>
  <si>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</si>
  <si>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</si>
  <si>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</si>
  <si>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</si>
  <si>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</si>
  <si>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</si>
  <si>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</si>
  <si>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</si>
  <si>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</si>
  <si>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</si>
  <si>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</si>
  <si>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</si>
  <si>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</si>
  <si>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</si>
  <si>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</si>
  <si>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</si>
  <si>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</si>
  <si>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</si>
  <si>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</si>
  <si>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</si>
  <si>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</si>
  <si>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</si>
  <si>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</si>
  <si>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</si>
  <si>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</si>
  <si>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</si>
  <si>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</si>
  <si>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</si>
  <si>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</si>
  <si>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</si>
  <si>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</si>
  <si>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</si>
  <si>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</si>
  <si>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</si>
  <si>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</si>
  <si>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</si>
  <si>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</si>
  <si>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</si>
  <si>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</si>
  <si>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</si>
  <si>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</si>
  <si>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</si>
  <si>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</si>
  <si>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</si>
  <si>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</si>
  <si>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</si>
  <si>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</si>
  <si>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</si>
  <si>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</si>
  <si>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</si>
  <si>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</si>
  <si>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</si>
  <si>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</si>
  <si>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</si>
  <si>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</si>
  <si>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</si>
  <si>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</si>
  <si>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</si>
  <si>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</si>
  <si>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</si>
  <si>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</si>
  <si>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</si>
  <si>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</si>
  <si>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</si>
  <si>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</si>
  <si>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</si>
  <si>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</si>
  <si>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</si>
  <si>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</si>
  <si>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</si>
  <si>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</si>
  <si>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</si>
  <si>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</si>
  <si>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</si>
  <si>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</si>
  <si>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</si>
  <si>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</si>
  <si>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</si>
  <si>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</si>
  <si>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</si>
  <si>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</si>
  <si>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</si>
  <si>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</si>
  <si>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</si>
  <si>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</si>
  <si>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</si>
  <si>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</si>
  <si>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</si>
  <si>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</si>
  <si>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</si>
  <si>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</si>
  <si>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</si>
  <si>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</si>
  <si>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</si>
  <si>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</si>
  <si>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</si>
  <si>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</si>
  <si>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</si>
  <si>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</si>
  <si>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</si>
  <si>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</si>
  <si>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</si>
  <si>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</si>
  <si>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</si>
  <si>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</si>
  <si>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</si>
  <si>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</si>
  <si>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</si>
  <si>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</si>
  <si>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</si>
  <si>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</si>
  <si>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</si>
  <si>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</si>
  <si>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</si>
  <si>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</si>
  <si>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</si>
  <si>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</si>
  <si>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</si>
  <si>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</si>
  <si>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</si>
  <si>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</si>
  <si>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</si>
  <si>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</si>
  <si>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</si>
  <si>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</si>
  <si>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</si>
  <si>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</si>
  <si>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</si>
  <si>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</si>
  <si>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</si>
  <si>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</si>
  <si>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</si>
  <si>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</si>
  <si>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</si>
  <si>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</si>
  <si>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</si>
  <si>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</si>
  <si>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</si>
  <si>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</si>
  <si>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</si>
  <si>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</si>
  <si>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</si>
  <si>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</si>
  <si>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</si>
  <si>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</si>
  <si>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</si>
  <si>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</si>
  <si>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</si>
  <si>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</si>
  <si>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</si>
  <si>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</si>
  <si>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</si>
  <si>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</si>
  <si>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</si>
  <si>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</si>
  <si>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</si>
  <si>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</si>
  <si>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</si>
  <si>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</si>
  <si>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</si>
  <si>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</si>
  <si>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</si>
  <si>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</si>
  <si>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</si>
  <si>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</si>
  <si>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</si>
  <si>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</si>
  <si>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</si>
  <si>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</si>
  <si>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</si>
  <si>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</si>
  <si>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</si>
  <si>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</si>
  <si>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</si>
  <si>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</si>
  <si>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</si>
  <si>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</si>
  <si>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</si>
  <si>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</si>
  <si>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</si>
  <si>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</si>
  <si>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</si>
  <si>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</si>
  <si>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</si>
  <si>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</si>
  <si>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</si>
  <si>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</si>
  <si>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</si>
  <si>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</si>
  <si>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</si>
  <si>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</si>
  <si>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</si>
  <si>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</si>
  <si>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</si>
  <si>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</si>
  <si>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</si>
  <si>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</si>
  <si>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</si>
  <si>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</si>
  <si>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</si>
  <si>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</si>
  <si>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</si>
  <si>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</si>
  <si>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</si>
  <si>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</si>
  <si>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</si>
  <si>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</si>
  <si>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</si>
  <si>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</si>
  <si>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</si>
  <si>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</si>
  <si>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</si>
  <si>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</si>
  <si>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</si>
  <si>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</si>
  <si>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</si>
  <si>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</si>
  <si>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</si>
  <si>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</si>
  <si>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</si>
  <si>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</si>
  <si>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</si>
  <si>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</si>
  <si>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</si>
  <si>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</si>
  <si>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</si>
  <si>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</si>
  <si>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</si>
  <si>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</si>
  <si>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</si>
  <si>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</si>
  <si>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</si>
  <si>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</si>
  <si>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</si>
  <si>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</si>
  <si>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</si>
  <si>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</si>
  <si>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</si>
  <si>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</si>
  <si>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</si>
  <si>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</si>
  <si>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</si>
  <si>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</si>
  <si>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</si>
  <si>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</si>
  <si>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</si>
  <si>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</si>
  <si>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</si>
  <si>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</si>
  <si>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</si>
  <si>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</si>
  <si>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</si>
  <si>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</si>
  <si>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</si>
  <si>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</si>
  <si>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</si>
  <si>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</si>
  <si>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</si>
  <si>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</si>
  <si>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</si>
  <si>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</si>
  <si>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</si>
  <si>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</si>
  <si>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</si>
  <si>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</si>
  <si>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</si>
  <si>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</si>
  <si>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</si>
  <si>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</si>
  <si>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</si>
  <si>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</si>
  <si>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</si>
  <si>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</si>
  <si>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</si>
  <si>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</si>
  <si>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</si>
  <si>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</si>
  <si>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</si>
  <si>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</si>
  <si>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</si>
  <si>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</si>
  <si>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</si>
  <si>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</si>
  <si>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</si>
  <si>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</si>
  <si>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</si>
  <si>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</si>
  <si>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</si>
  <si>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</si>
  <si>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</si>
  <si>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</si>
  <si>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</si>
  <si>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</si>
  <si>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</si>
  <si>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</si>
  <si>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</si>
  <si>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</si>
  <si>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</si>
  <si>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</si>
  <si>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</si>
  <si>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</si>
  <si>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</si>
  <si>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</si>
  <si>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</si>
  <si>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</si>
  <si>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</si>
  <si>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</si>
  <si>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</si>
  <si>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</si>
  <si>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</si>
  <si>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</si>
  <si>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</si>
  <si>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</si>
  <si>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</si>
  <si>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</si>
  <si>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</si>
  <si>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</si>
  <si>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</si>
  <si>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</si>
  <si>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</si>
  <si>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</si>
  <si>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</si>
  <si>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</si>
  <si>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</si>
  <si>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</si>
  <si>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</si>
  <si>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</si>
  <si>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</si>
  <si>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</si>
  <si>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</si>
  <si>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</si>
  <si>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</si>
  <si>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</si>
  <si>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</si>
  <si>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</si>
  <si>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</si>
  <si>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</si>
  <si>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</si>
  <si>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</si>
  <si>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</si>
  <si>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</si>
  <si>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</si>
  <si>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</si>
  <si>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</si>
  <si>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</si>
  <si>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</si>
  <si>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</si>
  <si>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</si>
  <si>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</si>
  <si>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</si>
  <si>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</si>
  <si>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</si>
  <si>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</si>
  <si>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</si>
  <si>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</si>
  <si>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</si>
  <si>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</si>
  <si>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</si>
  <si>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</si>
  <si>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</si>
  <si>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</si>
  <si>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</si>
  <si>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</si>
  <si>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</si>
  <si>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</si>
  <si>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</si>
  <si>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</si>
  <si>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</si>
  <si>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</si>
  <si>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</si>
  <si>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</si>
  <si>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</si>
  <si>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</si>
  <si>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</si>
  <si>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</si>
  <si>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</si>
  <si>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</si>
  <si>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</si>
  <si>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</si>
  <si>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</si>
  <si>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</si>
  <si>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</si>
  <si>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</si>
  <si>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</si>
  <si>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</si>
  <si>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</si>
  <si>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</si>
  <si>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</si>
  <si>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</si>
  <si>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</si>
  <si>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</si>
  <si>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</si>
  <si>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</si>
  <si>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</si>
  <si>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</si>
  <si>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</si>
  <si>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</si>
  <si>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</si>
  <si>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</si>
  <si>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</si>
  <si>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</si>
  <si>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</si>
  <si>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</si>
  <si>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</si>
  <si>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</si>
  <si>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</si>
  <si>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</si>
  <si>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</si>
  <si>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</si>
  <si>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</si>
  <si>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</si>
  <si>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</si>
  <si>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</si>
  <si>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</si>
  <si>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</si>
  <si>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</si>
  <si>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</si>
  <si>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</si>
  <si>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</si>
  <si>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</si>
  <si>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</si>
  <si>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</si>
  <si>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</si>
  <si>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</si>
  <si>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</si>
  <si>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</si>
  <si>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</si>
  <si>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</si>
  <si>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</si>
  <si>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</si>
  <si>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</si>
  <si>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</si>
  <si>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</si>
  <si>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</si>
  <si>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</si>
  <si>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</si>
  <si>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</si>
  <si>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</si>
  <si>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</si>
  <si>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</si>
  <si>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</si>
  <si>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</si>
  <si>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</si>
  <si>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</si>
  <si>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</si>
  <si>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</si>
  <si>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</si>
  <si>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</si>
  <si>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</si>
  <si>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</si>
  <si>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</si>
  <si>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</si>
  <si>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</si>
  <si>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</si>
  <si>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</si>
  <si>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</si>
  <si>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</si>
  <si>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</si>
  <si>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</si>
  <si>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</si>
  <si>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</si>
  <si>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</si>
  <si>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</si>
  <si>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</si>
  <si>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</si>
  <si>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</si>
  <si>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</si>
  <si>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</si>
  <si>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</si>
  <si>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</si>
  <si>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</si>
  <si>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</si>
  <si>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</si>
  <si>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</si>
  <si>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</si>
  <si>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</si>
  <si>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</si>
  <si>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</si>
  <si>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</si>
  <si>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</si>
  <si>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</si>
  <si>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</si>
  <si>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</si>
  <si>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</si>
  <si>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</si>
  <si>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</si>
  <si>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</si>
  <si>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</si>
  <si>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</si>
  <si>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</si>
  <si>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</si>
  <si>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</si>
  <si>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</si>
  <si>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</si>
  <si>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</si>
  <si>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</si>
  <si>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</si>
  <si>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</si>
  <si>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</si>
  <si>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</si>
  <si>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</si>
  <si>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</si>
  <si>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</si>
  <si>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</si>
  <si>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</si>
  <si>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</si>
  <si>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</si>
  <si>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</si>
  <si>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</si>
  <si>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</si>
  <si>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</si>
  <si>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</si>
  <si>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</si>
  <si>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</si>
  <si>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</si>
  <si>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</si>
  <si>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</si>
  <si>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</si>
  <si>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</si>
  <si>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</si>
  <si>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</si>
  <si>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</si>
  <si>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</si>
  <si>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</si>
  <si>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</si>
  <si>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</si>
  <si>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</si>
  <si>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</si>
  <si>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</si>
  <si>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</si>
  <si>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</si>
  <si>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</si>
  <si>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</si>
  <si>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</si>
  <si>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</si>
  <si>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</si>
  <si>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</si>
  <si>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</si>
  <si>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</si>
  <si>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</si>
  <si>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</si>
  <si>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</si>
  <si>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</si>
  <si>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</si>
  <si>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</si>
  <si>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</si>
  <si>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</si>
  <si>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</si>
  <si>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</si>
  <si>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</si>
  <si>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</si>
  <si>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</si>
  <si>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</si>
  <si>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</si>
  <si>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</si>
  <si>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</si>
  <si>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</si>
  <si>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</si>
  <si>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</si>
  <si>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</si>
  <si>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</si>
  <si>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</si>
  <si>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</si>
  <si>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</si>
  <si>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</si>
  <si>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</si>
  <si>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</si>
  <si>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</si>
  <si>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</si>
  <si>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</si>
  <si>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</si>
  <si>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</si>
  <si>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</si>
  <si>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</si>
  <si>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</si>
  <si>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</si>
  <si>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</si>
  <si>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</si>
  <si>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</si>
  <si>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</si>
  <si>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</si>
  <si>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</si>
  <si>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</si>
  <si>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</si>
  <si>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</si>
  <si>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</si>
  <si>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</si>
  <si>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</si>
  <si>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</si>
  <si>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</si>
  <si>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</si>
  <si>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</si>
  <si>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</si>
  <si>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</si>
  <si>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</si>
  <si>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</si>
  <si>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</si>
  <si>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</si>
  <si>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</si>
  <si>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</si>
  <si>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</si>
  <si>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</si>
  <si>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</si>
  <si>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</si>
  <si>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</si>
  <si>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</si>
  <si>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</si>
  <si>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</si>
  <si>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</si>
  <si>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</si>
  <si>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</si>
  <si>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</si>
  <si>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</si>
  <si>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</si>
  <si>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</si>
  <si>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</si>
  <si>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</si>
  <si>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</si>
  <si>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</si>
  <si>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</si>
  <si>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</si>
  <si>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</si>
  <si>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</si>
  <si>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</si>
  <si>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</si>
  <si>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</si>
  <si>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</si>
  <si>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</si>
  <si>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</si>
  <si>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</si>
  <si>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</si>
  <si>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</si>
  <si>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</si>
  <si>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</si>
  <si>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</si>
  <si>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</si>
  <si>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</si>
  <si>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</si>
  <si>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</si>
  <si>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</si>
  <si>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</si>
  <si>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</si>
  <si>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</si>
  <si>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</si>
  <si>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</si>
  <si>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</si>
  <si>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</si>
  <si>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</si>
  <si>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</si>
  <si>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</si>
  <si>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</si>
  <si>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</si>
  <si>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</si>
  <si>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</si>
  <si>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</si>
  <si>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</si>
  <si>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</si>
  <si>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</si>
  <si>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</si>
  <si>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</si>
  <si>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</si>
  <si>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</si>
  <si>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</si>
  <si>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</si>
  <si>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</si>
  <si>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</si>
  <si>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</si>
  <si>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</si>
  <si>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</si>
  <si>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</si>
  <si>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</si>
  <si>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</si>
  <si>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</si>
  <si>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</si>
  <si>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</si>
  <si>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</si>
  <si>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</si>
  <si>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</si>
  <si>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</si>
  <si>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</si>
  <si>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</si>
  <si>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</si>
  <si>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</si>
  <si>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</si>
  <si>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</si>
  <si>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</si>
  <si>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</si>
  <si>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</si>
  <si>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</si>
  <si>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</si>
  <si>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</si>
  <si>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</si>
  <si>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</si>
  <si>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</si>
  <si>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</si>
  <si>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</si>
  <si>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</si>
  <si>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</si>
  <si>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</si>
  <si>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</si>
  <si>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</si>
  <si>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</si>
  <si>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</si>
  <si>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</si>
  <si>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</si>
  <si>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</si>
  <si>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</si>
  <si>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</si>
  <si>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</si>
  <si>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</si>
  <si>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</si>
  <si>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</si>
  <si>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</si>
  <si>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</si>
  <si>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</si>
  <si>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</si>
  <si>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</si>
  <si>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</si>
  <si>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</si>
  <si>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</si>
  <si>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</si>
  <si>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</si>
  <si>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</si>
  <si>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</si>
  <si>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</si>
  <si>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</si>
  <si>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</si>
  <si>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</si>
  <si>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</si>
  <si>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</si>
  <si>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</si>
  <si>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</si>
  <si>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</si>
  <si>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</si>
  <si>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</si>
  <si>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</si>
  <si>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</si>
  <si>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</si>
  <si>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</si>
  <si>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</si>
  <si>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</si>
  <si>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</si>
  <si>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</si>
  <si>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</si>
  <si>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</si>
  <si>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</si>
  <si>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</si>
  <si>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</si>
  <si>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</si>
  <si>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</si>
  <si>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</si>
  <si>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</si>
  <si>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</si>
  <si>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</si>
  <si>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</si>
  <si>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</si>
  <si>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</si>
  <si>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</si>
  <si>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</si>
  <si>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</si>
  <si>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</si>
  <si>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</si>
  <si>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</si>
  <si>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</si>
  <si>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</si>
  <si>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</si>
  <si>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</si>
  <si>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</si>
  <si>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</si>
  <si>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</si>
  <si>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</si>
  <si>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</si>
  <si>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</si>
  <si>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</si>
  <si>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</si>
  <si>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</si>
  <si>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</si>
  <si>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</si>
  <si>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</si>
  <si>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</si>
  <si>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</si>
  <si>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</si>
  <si>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</si>
  <si>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</si>
  <si>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</si>
  <si>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</si>
  <si>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</si>
  <si>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</si>
  <si>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</si>
  <si>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</si>
  <si>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</si>
  <si>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</si>
  <si>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</si>
  <si>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</si>
  <si>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</si>
  <si>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</si>
  <si>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</si>
  <si>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</si>
  <si>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</si>
  <si>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</si>
  <si>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</si>
  <si>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</si>
  <si>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</si>
  <si>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</si>
  <si>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</si>
  <si>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</si>
  <si>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</si>
  <si>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</si>
  <si>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</si>
  <si>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</si>
  <si>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</si>
  <si>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</si>
  <si>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</si>
  <si>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</si>
  <si>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</si>
  <si>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</si>
  <si>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</si>
  <si>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</si>
  <si>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</si>
  <si>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</si>
  <si>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</si>
  <si>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</si>
  <si>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</si>
  <si>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</si>
  <si>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</si>
  <si>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</si>
  <si>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</si>
  <si>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</si>
  <si>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</si>
  <si>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</si>
  <si>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</si>
  <si>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</si>
  <si>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</si>
  <si>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</si>
  <si>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</si>
  <si>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</si>
  <si>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</si>
  <si>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</si>
  <si>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</si>
  <si>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</si>
  <si>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</si>
  <si>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</si>
  <si>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</si>
  <si>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</si>
  <si>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</si>
  <si>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</si>
  <si>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</si>
  <si>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</si>
  <si>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</si>
  <si>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</si>
  <si>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</si>
  <si>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</si>
  <si>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</si>
  <si>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</si>
  <si>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</si>
  <si>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</si>
  <si>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</si>
  <si>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</si>
  <si>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</si>
  <si>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</si>
  <si>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</si>
  <si>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</si>
  <si>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</si>
  <si>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</si>
  <si>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</si>
  <si>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</si>
  <si>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</si>
  <si>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</si>
  <si>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</si>
  <si>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</si>
  <si>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</si>
  <si>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</si>
  <si>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</si>
  <si>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</si>
  <si>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</si>
  <si>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</si>
  <si>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</si>
  <si>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</si>
  <si>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</si>
  <si>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</si>
  <si>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</si>
  <si>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</si>
  <si>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</si>
  <si>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</si>
  <si>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</si>
  <si>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</si>
  <si>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</si>
  <si>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</si>
  <si>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</si>
  <si>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</si>
  <si>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</si>
  <si>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</si>
  <si>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</si>
  <si>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</si>
  <si>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</si>
  <si>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</si>
  <si>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</si>
  <si>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</si>
  <si>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</si>
  <si>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</si>
  <si>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</si>
  <si>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</si>
  <si>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</si>
  <si>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</si>
  <si>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</si>
  <si>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</si>
  <si>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</si>
  <si>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</si>
  <si>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</si>
  <si>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</si>
  <si>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</si>
  <si>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</si>
  <si>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</si>
  <si>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</si>
  <si>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</si>
  <si>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</si>
  <si>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</si>
  <si>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</si>
  <si>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</si>
  <si>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</si>
  <si>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</si>
  <si>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</si>
  <si>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</si>
  <si>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</si>
  <si>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</si>
  <si>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</si>
  <si>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</si>
  <si>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</si>
  <si>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</si>
  <si>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</si>
  <si>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</si>
  <si>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</si>
  <si>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</si>
  <si>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</si>
  <si>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</si>
  <si>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</si>
  <si>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</si>
  <si>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</si>
  <si>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</si>
  <si>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</si>
  <si>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</si>
  <si>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</si>
  <si>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</si>
  <si>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</si>
  <si>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</si>
  <si>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</si>
  <si>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</si>
  <si>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</si>
  <si>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</si>
  <si>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</si>
  <si>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</si>
  <si>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</si>
  <si>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</si>
  <si>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</si>
  <si>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</si>
  <si>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</si>
  <si>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</si>
  <si>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</si>
  <si>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</si>
  <si>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</si>
  <si>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</si>
  <si>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</si>
  <si>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</si>
  <si>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</si>
  <si>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</si>
  <si>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</si>
  <si>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</si>
  <si>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</si>
  <si>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</si>
  <si>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</si>
  <si>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</si>
  <si>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</si>
  <si>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</si>
  <si>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</si>
  <si>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</si>
  <si>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</si>
  <si>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</si>
  <si>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</si>
  <si>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</si>
  <si>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</si>
  <si>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</si>
  <si>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</si>
  <si>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</si>
  <si>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</si>
  <si>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</si>
  <si>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</si>
  <si>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</si>
  <si>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</si>
  <si>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</si>
  <si>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</si>
  <si>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</si>
  <si>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</si>
  <si>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</si>
  <si>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</si>
  <si>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</si>
  <si>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</si>
  <si>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</si>
  <si>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</si>
  <si>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</si>
  <si>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</si>
  <si>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</si>
  <si>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</si>
  <si>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</si>
  <si>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</si>
  <si>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</si>
  <si>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</si>
  <si>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</si>
  <si>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</si>
  <si>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</si>
  <si>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</si>
  <si>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</si>
  <si>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</si>
  <si>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</si>
  <si>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</si>
  <si>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</si>
  <si>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</si>
  <si>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</si>
  <si>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</si>
  <si>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</si>
  <si>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</si>
  <si>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</si>
  <si>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</si>
  <si>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</si>
  <si>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</si>
  <si>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</si>
  <si>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</si>
  <si>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</si>
  <si>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</si>
  <si>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</si>
  <si>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</si>
  <si>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</si>
  <si>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</si>
  <si>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</si>
  <si>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</si>
  <si>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</si>
  <si>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</si>
  <si>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</si>
  <si>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</si>
  <si>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</si>
  <si>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</si>
  <si>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</si>
  <si>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</si>
  <si>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</si>
  <si>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</si>
  <si>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</si>
  <si>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</si>
  <si>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</si>
  <si>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</si>
  <si>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</si>
  <si>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</si>
  <si>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</si>
  <si>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</si>
  <si>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</si>
  <si>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</si>
  <si>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</si>
  <si>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</si>
  <si>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</si>
  <si>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</si>
  <si>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</si>
  <si>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</si>
  <si>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</si>
  <si>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</si>
  <si>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</si>
  <si>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</si>
  <si>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</si>
  <si>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</si>
  <si>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</si>
  <si>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</si>
  <si>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</si>
  <si>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</si>
  <si>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</si>
  <si>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</si>
  <si>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</si>
  <si>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</si>
  <si>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</si>
  <si>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</si>
  <si>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</si>
  <si>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</si>
  <si>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</si>
  <si>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</si>
  <si>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</si>
  <si>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</si>
  <si>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</si>
  <si>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</si>
  <si>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</si>
  <si>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</si>
  <si>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</si>
  <si>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</si>
  <si>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</si>
  <si>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</si>
  <si>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</si>
  <si>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</si>
  <si>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</si>
  <si>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</si>
  <si>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</si>
  <si>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</si>
  <si>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</si>
  <si>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</si>
  <si>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</si>
  <si>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</si>
  <si>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</si>
  <si>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</si>
  <si>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</si>
  <si>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</si>
  <si>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</si>
  <si>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</si>
  <si>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</si>
  <si>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</si>
  <si>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</si>
  <si>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</si>
  <si>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</si>
  <si>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</si>
  <si>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</si>
  <si>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</si>
  <si>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</si>
  <si>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</si>
  <si>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</si>
  <si>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</si>
  <si>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</si>
  <si>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</si>
  <si>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</si>
  <si>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</si>
  <si>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</si>
  <si>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</si>
  <si>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</si>
  <si>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</si>
  <si>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</si>
  <si>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</si>
  <si>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</si>
  <si>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</si>
  <si>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</si>
  <si>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</si>
  <si>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</si>
  <si>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</si>
  <si>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</si>
  <si>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</si>
  <si>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</si>
  <si>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</si>
  <si>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</si>
  <si>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</si>
  <si>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</si>
  <si>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</si>
  <si>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</si>
  <si>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</si>
  <si>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</si>
  <si>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</si>
  <si>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</si>
  <si>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</si>
  <si>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</si>
  <si>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</si>
  <si>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</si>
  <si>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</si>
  <si>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</si>
  <si>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</si>
  <si>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</si>
  <si>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</si>
  <si>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</si>
  <si>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</si>
  <si>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</si>
  <si>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</si>
  <si>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</si>
  <si>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</si>
  <si>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</si>
  <si>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</si>
  <si>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</si>
  <si>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</si>
  <si>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</si>
  <si>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</si>
  <si>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</si>
  <si>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</si>
  <si>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</si>
  <si>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</si>
  <si>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</si>
  <si>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</si>
  <si>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</si>
  <si>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</si>
  <si>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</si>
  <si>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</si>
  <si>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</si>
  <si>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</si>
  <si>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</si>
  <si>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</si>
  <si>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</si>
  <si>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</si>
  <si>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</si>
  <si>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</si>
  <si>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</si>
  <si>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</si>
  <si>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</si>
  <si>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</si>
  <si>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</si>
  <si>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</si>
  <si>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</si>
  <si>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</si>
  <si>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</si>
  <si>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</si>
  <si>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</si>
  <si>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</si>
  <si>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</si>
  <si>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</si>
  <si>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</si>
  <si>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</si>
  <si>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</si>
  <si>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</si>
  <si>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</si>
  <si>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</si>
  <si>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</si>
  <si>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</si>
  <si>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</si>
  <si>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</si>
  <si>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</si>
  <si>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</si>
  <si>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</si>
  <si>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</si>
  <si>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</si>
  <si>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</si>
  <si>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</si>
  <si>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</si>
  <si>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</si>
  <si>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</si>
  <si>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</si>
  <si>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</si>
  <si>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</si>
  <si>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</si>
  <si>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</si>
  <si>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</si>
  <si>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</si>
  <si>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</si>
  <si>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</si>
  <si>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</si>
  <si>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</si>
  <si>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</si>
  <si>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</si>
  <si>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</si>
  <si>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</si>
  <si>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</si>
  <si>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</si>
  <si>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</si>
  <si>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</si>
  <si>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</si>
  <si>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</si>
  <si>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</si>
  <si>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</si>
  <si>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</si>
  <si>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</si>
  <si>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</si>
  <si>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</si>
  <si>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</si>
  <si>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</si>
  <si>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</si>
  <si>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</si>
  <si>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</si>
  <si>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</si>
  <si>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</si>
  <si>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</si>
  <si>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</si>
  <si>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</si>
  <si>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</si>
  <si>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</si>
  <si>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</si>
  <si>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</si>
  <si>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</si>
  <si>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</si>
  <si>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</si>
  <si>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</si>
  <si>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</si>
  <si>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</si>
  <si>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</si>
  <si>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</si>
  <si>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</si>
  <si>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</si>
  <si>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</si>
  <si>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</si>
  <si>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</si>
  <si>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</si>
  <si>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</si>
  <si>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</si>
  <si>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</si>
  <si>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</si>
  <si>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</si>
  <si>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</si>
  <si>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</si>
  <si>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</si>
  <si>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</si>
  <si>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</si>
  <si>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</si>
  <si>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</si>
  <si>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</si>
  <si>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</si>
  <si>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</si>
  <si>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</si>
  <si>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</si>
  <si>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</si>
  <si>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</si>
  <si>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</si>
  <si>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</si>
  <si>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</si>
  <si>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</si>
  <si>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</si>
  <si>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</si>
  <si>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</si>
  <si>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</si>
  <si>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</si>
  <si>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</si>
  <si>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</si>
  <si>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</si>
  <si>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</si>
  <si>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</si>
  <si>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</si>
  <si>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</si>
  <si>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</si>
  <si>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</si>
  <si>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</si>
  <si>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</si>
  <si>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</si>
  <si>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</si>
  <si>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</si>
  <si>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</si>
  <si>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</si>
  <si>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</si>
  <si>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</si>
  <si>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</si>
  <si>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</si>
  <si>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</si>
  <si>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</si>
  <si>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</si>
  <si>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</si>
  <si>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</si>
  <si>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</si>
  <si>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</si>
  <si>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</si>
  <si>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</si>
  <si>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</si>
  <si>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</si>
  <si>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</si>
  <si>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</si>
  <si>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</si>
  <si>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</si>
  <si>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</si>
  <si>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</si>
  <si>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</si>
  <si>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</si>
  <si>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</si>
  <si>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</si>
  <si>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</si>
  <si>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</si>
  <si>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</si>
  <si>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</si>
  <si>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</si>
  <si>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</si>
  <si>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</si>
  <si>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</si>
  <si>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</si>
  <si>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</si>
  <si>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</si>
  <si>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</si>
  <si>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</si>
  <si>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</si>
  <si>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</si>
  <si>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</si>
  <si>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</si>
  <si>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</si>
  <si>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</si>
  <si>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</si>
  <si>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</si>
  <si>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</si>
  <si>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</si>
  <si>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</si>
  <si>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</si>
  <si>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</si>
  <si>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</si>
  <si>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</si>
  <si>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</si>
  <si>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</si>
  <si>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</si>
  <si>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</si>
  <si>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</si>
  <si>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</si>
  <si>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</si>
  <si>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</si>
  <si>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</si>
  <si>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</si>
  <si>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</si>
  <si>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</si>
  <si>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</si>
  <si>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</si>
  <si>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</si>
  <si>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</si>
  <si>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</si>
  <si>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</si>
  <si>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</si>
  <si>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</si>
  <si>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</si>
  <si>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</si>
  <si>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</si>
  <si>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</si>
  <si>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</si>
  <si>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</si>
  <si>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</si>
  <si>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</si>
  <si>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</si>
  <si>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</si>
  <si>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</si>
  <si>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</si>
  <si>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</si>
  <si>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</si>
  <si>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</si>
  <si>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</si>
  <si>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</si>
  <si>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</si>
  <si>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</si>
  <si>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</si>
  <si>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</si>
  <si>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</si>
  <si>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</si>
  <si>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</si>
  <si>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</si>
  <si>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</si>
  <si>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</si>
  <si>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</si>
  <si>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</si>
  <si>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</si>
  <si>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</si>
  <si>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</si>
  <si>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</si>
  <si>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</si>
  <si>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</si>
  <si>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</si>
  <si>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</si>
  <si>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</si>
  <si>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</si>
  <si>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</si>
  <si>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</si>
  <si>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</si>
  <si>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</si>
  <si>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</si>
  <si>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</si>
  <si>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</si>
  <si>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</si>
  <si>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</si>
  <si>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</si>
  <si>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</si>
  <si>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</si>
  <si>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</si>
  <si>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</si>
  <si>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</si>
  <si>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</si>
  <si>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</si>
  <si>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</si>
  <si>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</si>
  <si>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</si>
  <si>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</si>
  <si>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</si>
  <si>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</si>
  <si>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</si>
  <si>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</si>
  <si>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</si>
  <si>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</si>
  <si>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</si>
  <si>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</si>
  <si>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</si>
  <si>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</si>
  <si>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</si>
  <si>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</si>
  <si>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</si>
  <si>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</si>
  <si>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</si>
  <si>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</si>
  <si>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</si>
  <si>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</si>
  <si>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</si>
  <si>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</si>
  <si>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</si>
  <si>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</si>
  <si>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</si>
  <si>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</si>
  <si>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</si>
  <si>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</si>
  <si>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</si>
  <si>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</si>
  <si>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</si>
  <si>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</si>
  <si>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</si>
  <si>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</si>
  <si>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</si>
  <si>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</si>
  <si>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</si>
  <si>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</si>
  <si>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</si>
  <si>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</si>
  <si>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</si>
  <si>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</si>
  <si>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</si>
  <si>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</si>
  <si>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</si>
  <si>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</si>
  <si>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</si>
  <si>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</si>
  <si>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</si>
  <si>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</si>
  <si>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</si>
  <si>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</si>
  <si>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</si>
  <si>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</si>
  <si>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</si>
  <si>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</si>
  <si>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</si>
  <si>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</si>
  <si>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</si>
  <si>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</si>
  <si>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</si>
  <si>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</si>
  <si>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</si>
  <si>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</si>
  <si>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</si>
  <si>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</si>
  <si>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</si>
  <si>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</si>
  <si>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</si>
  <si>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</si>
  <si>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</si>
  <si>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</si>
  <si>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</si>
  <si>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</si>
  <si>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</si>
  <si>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</si>
  <si>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</si>
  <si>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</si>
  <si>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</si>
  <si>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</si>
  <si>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</si>
  <si>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</si>
  <si>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</si>
  <si>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</si>
  <si>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</si>
  <si>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</si>
  <si>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</si>
  <si>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</si>
  <si>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</si>
  <si>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</si>
  <si>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</si>
  <si>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</si>
  <si>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</si>
  <si>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</si>
  <si>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</si>
  <si>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</si>
  <si>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</si>
  <si>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</si>
  <si>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</si>
  <si>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</si>
  <si>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</si>
  <si>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</si>
  <si>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</si>
  <si>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</si>
  <si>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</si>
  <si>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</si>
  <si>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</si>
  <si>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</si>
  <si>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</si>
  <si>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</si>
  <si>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</si>
  <si>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</si>
  <si>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</si>
  <si>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</si>
  <si>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</si>
  <si>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</si>
  <si>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</si>
  <si>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</si>
  <si>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</si>
  <si>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</si>
  <si>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</si>
  <si>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</si>
  <si>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</si>
  <si>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</si>
  <si>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</si>
  <si>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</si>
  <si>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</si>
  <si>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</si>
  <si>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</si>
  <si>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</si>
  <si>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</si>
  <si>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</si>
  <si>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</si>
  <si>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</si>
  <si>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</si>
  <si>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</si>
  <si>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</si>
  <si>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</si>
  <si>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</si>
  <si>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</si>
  <si>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</si>
  <si>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</si>
  <si>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</si>
  <si>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</si>
  <si>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</si>
  <si>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</si>
  <si>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</si>
  <si>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</si>
  <si>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</si>
  <si>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</si>
  <si>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</si>
  <si>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</si>
  <si>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</si>
  <si>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</si>
  <si>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</si>
  <si>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</si>
  <si>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</si>
  <si>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</si>
  <si>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</si>
  <si>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</si>
  <si>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</si>
  <si>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</si>
  <si>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</si>
  <si>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</si>
  <si>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</si>
  <si>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</si>
  <si>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</si>
  <si>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</si>
  <si>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</si>
  <si>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</si>
  <si>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</si>
  <si>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</si>
  <si>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</si>
  <si>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</si>
  <si>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</si>
  <si>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</si>
  <si>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</si>
  <si>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</si>
  <si>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</si>
  <si>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</si>
  <si>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</si>
  <si>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</si>
  <si>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</si>
  <si>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</si>
  <si>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</si>
  <si>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</si>
  <si>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</si>
  <si>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</si>
  <si>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</si>
  <si>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</si>
  <si>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</si>
  <si>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</si>
  <si>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</si>
  <si>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</si>
  <si>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</si>
  <si>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</si>
  <si>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</si>
  <si>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</si>
  <si>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</si>
  <si>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</si>
  <si>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</si>
  <si>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</si>
  <si>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</si>
  <si>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</si>
  <si>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</si>
  <si>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</si>
  <si>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</si>
  <si>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</si>
  <si>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</si>
  <si>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</si>
  <si>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</si>
  <si>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</si>
  <si>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</si>
  <si>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</si>
  <si>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</si>
  <si>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</si>
  <si>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</si>
  <si>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</si>
  <si>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</si>
  <si>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</si>
  <si>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</si>
  <si>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</si>
  <si>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</si>
  <si>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</si>
  <si>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</si>
  <si>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</si>
  <si>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</si>
  <si>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</si>
  <si>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</si>
  <si>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</si>
  <si>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</si>
  <si>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</si>
  <si>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</si>
  <si>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</si>
  <si>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</si>
  <si>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</si>
  <si>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</si>
  <si>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</si>
  <si>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</si>
  <si>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</si>
  <si>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</si>
  <si>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</si>
  <si>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</si>
  <si>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</si>
  <si>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</si>
  <si>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</si>
  <si>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</si>
  <si>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</si>
  <si>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</si>
  <si>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</si>
  <si>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</si>
  <si>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</si>
  <si>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</si>
  <si>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</si>
  <si>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</si>
  <si>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</si>
  <si>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</si>
  <si>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</si>
  <si>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</si>
  <si>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</si>
  <si>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</si>
  <si>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</si>
  <si>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</si>
  <si>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</si>
  <si>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</si>
  <si>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</si>
  <si>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</si>
  <si>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</si>
  <si>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</si>
  <si>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</si>
  <si>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</si>
  <si>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</si>
  <si>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</si>
  <si>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</si>
  <si>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</si>
  <si>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</si>
  <si>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</si>
  <si>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</si>
  <si>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</si>
  <si>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</si>
  <si>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</si>
  <si>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</si>
  <si>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</si>
  <si>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</si>
  <si>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</si>
  <si>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</si>
  <si>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</si>
  <si>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</si>
  <si>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</si>
  <si>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</si>
  <si>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</si>
  <si>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</si>
  <si>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</si>
  <si>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</si>
  <si>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</si>
  <si>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</si>
  <si>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</si>
  <si>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</si>
  <si>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</si>
  <si>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</si>
  <si>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</si>
  <si>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</si>
  <si>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</si>
  <si>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</si>
  <si>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</si>
  <si>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</si>
  <si>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</si>
  <si>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</si>
  <si>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</si>
  <si>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</si>
  <si>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</si>
  <si>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</si>
  <si>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</si>
  <si>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</si>
  <si>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</si>
  <si>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</si>
  <si>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</si>
  <si>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</si>
  <si>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</si>
  <si>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</si>
  <si>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</si>
  <si>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</si>
  <si>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</si>
  <si>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</si>
  <si>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</si>
  <si>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</si>
  <si>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</si>
  <si>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</si>
  <si>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</si>
  <si>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</si>
  <si>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</si>
  <si>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</si>
  <si>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</si>
  <si>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</si>
  <si>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</si>
  <si>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</si>
  <si>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</si>
  <si>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</si>
  <si>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</si>
  <si>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</si>
  <si>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</si>
  <si>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</si>
  <si>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</si>
  <si>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</si>
  <si>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</si>
  <si>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</si>
  <si>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</si>
  <si>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</si>
  <si>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</si>
  <si>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</si>
  <si>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</si>
  <si>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</si>
  <si>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</si>
  <si>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</si>
  <si>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</si>
  <si>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</si>
  <si>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</si>
  <si>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</si>
  <si>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</si>
  <si>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</si>
  <si>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</si>
  <si>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</si>
  <si>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</si>
  <si>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</si>
  <si>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</si>
  <si>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</si>
  <si>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</si>
  <si>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</si>
  <si>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</si>
  <si>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</si>
  <si>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</si>
  <si>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</si>
  <si>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</si>
  <si>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</si>
  <si>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</si>
  <si>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</si>
  <si>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</si>
  <si>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</si>
  <si>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</si>
  <si>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</si>
  <si>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</si>
  <si>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</si>
  <si>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</si>
  <si>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</si>
  <si>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</si>
  <si>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</si>
  <si>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</si>
  <si>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</si>
  <si>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</si>
  <si>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</si>
  <si>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</si>
  <si>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</si>
  <si>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</si>
  <si>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</si>
  <si>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</si>
  <si>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</si>
  <si>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</si>
  <si>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</si>
  <si>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</si>
  <si>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</si>
  <si>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</si>
  <si>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</si>
  <si>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</si>
  <si>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</si>
  <si>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</si>
  <si>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</si>
  <si>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</si>
  <si>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</si>
  <si>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</si>
  <si>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</si>
  <si>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</si>
  <si>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</si>
  <si>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</si>
  <si>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</si>
  <si>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</si>
  <si>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</si>
  <si>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</si>
  <si>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</si>
  <si>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</si>
  <si>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</si>
  <si>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</si>
  <si>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</si>
  <si>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</si>
  <si>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</si>
  <si>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</si>
  <si>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</si>
  <si>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</si>
  <si>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</si>
  <si>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</si>
  <si>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</si>
  <si>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</si>
  <si>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</si>
  <si>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</si>
  <si>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</si>
  <si>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</si>
  <si>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</si>
  <si>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</si>
  <si>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</si>
  <si>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</si>
  <si>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</si>
  <si>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</si>
  <si>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</si>
  <si>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</si>
  <si>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</si>
  <si>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</si>
  <si>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</si>
  <si>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</si>
  <si>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</si>
  <si>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</si>
  <si>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</si>
  <si>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</si>
  <si>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</si>
  <si>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</si>
  <si>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</si>
  <si>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</si>
  <si>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</si>
  <si>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</si>
  <si>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</si>
  <si>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</si>
  <si>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</si>
  <si>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</si>
  <si>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</si>
  <si>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</si>
  <si>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</si>
  <si>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</si>
  <si>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</si>
  <si>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</si>
  <si>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</si>
  <si>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</si>
  <si>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</si>
  <si>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</si>
  <si>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</si>
  <si>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</si>
  <si>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</si>
  <si>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</si>
  <si>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</si>
  <si>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</si>
  <si>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</si>
  <si>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</si>
  <si>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</si>
  <si>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</si>
  <si>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</si>
  <si>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</si>
  <si>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</si>
  <si>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</si>
  <si>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</si>
  <si>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</si>
  <si>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</si>
  <si>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</si>
  <si>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</si>
  <si>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</si>
  <si>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</si>
  <si>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</si>
  <si>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</si>
  <si>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</si>
  <si>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</si>
  <si>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</si>
  <si>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</si>
  <si>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</si>
  <si>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</si>
  <si>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</si>
  <si>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</si>
  <si>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</si>
  <si>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</si>
  <si>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</si>
  <si>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</si>
  <si>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</si>
  <si>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</si>
  <si>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</si>
  <si>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</si>
  <si>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</si>
  <si>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</si>
  <si>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</si>
  <si>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</si>
  <si>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</si>
  <si>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</si>
  <si>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</si>
  <si>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</si>
  <si>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</si>
  <si>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</si>
  <si>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</si>
  <si>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</si>
  <si>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</si>
  <si>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</si>
  <si>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</si>
  <si>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</si>
  <si>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</si>
  <si>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</si>
  <si>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</si>
  <si>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</si>
  <si>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</si>
  <si>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</si>
  <si>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</si>
  <si>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</si>
  <si>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</si>
  <si>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</si>
  <si>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</si>
  <si>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</si>
  <si>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</si>
  <si>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</si>
  <si>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</si>
  <si>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</si>
  <si>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</si>
  <si>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</si>
  <si>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</si>
  <si>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</si>
  <si>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</si>
  <si>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</si>
  <si>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</si>
  <si>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</si>
  <si>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</si>
  <si>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</si>
  <si>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</si>
  <si>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</si>
  <si>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</si>
  <si>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</si>
  <si>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</si>
  <si>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</si>
  <si>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</si>
  <si>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</si>
  <si>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</si>
  <si>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</si>
  <si>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</si>
  <si>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</si>
  <si>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</si>
  <si>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</si>
  <si>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</si>
  <si>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</si>
  <si>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</si>
  <si>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</si>
  <si>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</si>
  <si>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</si>
  <si>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</si>
  <si>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</si>
  <si>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</si>
  <si>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</si>
  <si>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</si>
  <si>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</si>
  <si>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</si>
  <si>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</si>
  <si>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</si>
  <si>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</si>
  <si>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</si>
  <si>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</si>
  <si>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</si>
  <si>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</si>
  <si>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</si>
  <si>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</si>
  <si>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</si>
  <si>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</si>
  <si>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</si>
  <si>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</si>
  <si>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</si>
  <si>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</si>
  <si>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</si>
  <si>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</si>
  <si>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</si>
  <si>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</si>
  <si>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</si>
  <si>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</si>
  <si>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</si>
  <si>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</si>
  <si>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</si>
  <si>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</si>
  <si>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</si>
  <si>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</si>
  <si>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</si>
  <si>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</si>
  <si>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</si>
  <si>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</si>
  <si>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</si>
  <si>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</si>
  <si>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</si>
  <si>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</si>
  <si>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</si>
  <si>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</si>
  <si>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</si>
  <si>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</si>
  <si>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</si>
  <si>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</si>
  <si>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</si>
  <si>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</si>
  <si>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</si>
  <si>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</si>
  <si>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</si>
  <si>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</si>
  <si>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</si>
  <si>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</si>
  <si>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</si>
  <si>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</si>
  <si>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</si>
  <si>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</si>
  <si>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</si>
  <si>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</si>
  <si>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</si>
  <si>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</si>
  <si>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</si>
  <si>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</si>
  <si>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</si>
  <si>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</si>
  <si>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</si>
  <si>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</si>
  <si>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</si>
  <si>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</si>
  <si>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</si>
  <si>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</si>
  <si>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</si>
  <si>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</si>
  <si>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</si>
  <si>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</si>
  <si>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</si>
  <si>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</si>
  <si>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</si>
  <si>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</si>
  <si>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</si>
  <si>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</si>
  <si>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</si>
  <si>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</si>
  <si>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</si>
  <si>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</si>
  <si>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</si>
  <si>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</si>
  <si>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</si>
  <si>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</si>
  <si>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</si>
  <si>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</si>
  <si>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</si>
  <si>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</si>
  <si>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</si>
  <si>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</si>
  <si>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</si>
  <si>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</si>
  <si>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</si>
  <si>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</si>
  <si>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</si>
  <si>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</si>
  <si>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</si>
  <si>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</si>
  <si>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</si>
  <si>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</si>
  <si>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</si>
  <si>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</si>
  <si>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</si>
  <si>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</si>
  <si>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</si>
  <si>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</si>
  <si>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</si>
  <si>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</si>
  <si>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</si>
  <si>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</si>
  <si>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</si>
  <si>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</si>
  <si>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</si>
  <si>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</si>
  <si>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</si>
  <si>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</si>
  <si>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</si>
  <si>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</si>
  <si>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</si>
  <si>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</si>
  <si>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</si>
  <si>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</si>
  <si>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</si>
  <si>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</si>
  <si>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</si>
  <si>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</si>
  <si>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</si>
  <si>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</si>
  <si>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</si>
  <si>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</si>
  <si>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</si>
  <si>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</si>
  <si>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</si>
  <si>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</si>
  <si>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</si>
  <si>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</si>
  <si>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</si>
  <si>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</si>
  <si>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</si>
  <si>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</si>
  <si>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</si>
  <si>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</si>
  <si>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</si>
  <si>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</si>
  <si>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</si>
  <si>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</si>
  <si>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</si>
  <si>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</si>
  <si>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</si>
  <si>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</si>
  <si>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</si>
  <si>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</si>
  <si>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</si>
  <si>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</si>
  <si>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</si>
  <si>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</si>
  <si>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</si>
  <si>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</si>
  <si>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</si>
  <si>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</si>
  <si>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</si>
  <si>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</si>
  <si>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</si>
  <si>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</si>
  <si>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</si>
  <si>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</si>
  <si>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</si>
  <si>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</si>
  <si>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</si>
  <si>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</si>
  <si>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</si>
  <si>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</si>
  <si>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</si>
  <si>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</si>
  <si>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</si>
  <si>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</si>
  <si>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</si>
  <si>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</si>
  <si>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</si>
  <si>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</si>
  <si>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</si>
  <si>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</si>
  <si>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</si>
  <si>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</si>
  <si>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</si>
  <si>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</si>
  <si>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</si>
  <si>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</si>
  <si>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</si>
  <si>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</si>
  <si>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</si>
  <si>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</si>
  <si>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</si>
  <si>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</si>
  <si>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</si>
  <si>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</si>
  <si>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</si>
  <si>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</si>
  <si>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</si>
  <si>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</si>
  <si>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</si>
  <si>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</si>
  <si>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</si>
  <si>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</si>
  <si>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</si>
  <si>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</si>
  <si>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</si>
  <si>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</si>
  <si>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</si>
  <si>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</si>
  <si>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</si>
  <si>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</si>
  <si>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</si>
  <si>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</si>
  <si>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</si>
  <si>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</si>
  <si>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</si>
  <si>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</si>
  <si>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</si>
  <si>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</si>
  <si>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</si>
  <si>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</si>
  <si>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</si>
  <si>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</si>
  <si>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</si>
  <si>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</si>
  <si>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</si>
  <si>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</si>
  <si>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</si>
  <si>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</si>
  <si>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</si>
  <si>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</si>
  <si>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</si>
  <si>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</si>
  <si>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</si>
  <si>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</si>
  <si>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</si>
  <si>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</si>
  <si>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</si>
  <si>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</si>
  <si>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</si>
  <si>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</si>
  <si>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</si>
  <si>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</si>
  <si>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</si>
  <si>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</si>
  <si>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</si>
  <si>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</si>
  <si>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</si>
  <si>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</si>
  <si>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</si>
  <si>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</si>
  <si>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</si>
  <si>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</si>
  <si>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</si>
  <si>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</si>
  <si>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</si>
  <si>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</si>
  <si>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</si>
  <si>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</si>
  <si>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</si>
  <si>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</si>
  <si>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</si>
  <si>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</si>
  <si>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</si>
  <si>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</si>
  <si>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</si>
  <si>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</si>
  <si>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</si>
  <si>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</si>
  <si>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</si>
  <si>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</si>
  <si>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</si>
  <si>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</si>
  <si>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</si>
  <si>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</si>
  <si>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</si>
  <si>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</si>
  <si>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</si>
  <si>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</si>
  <si>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</si>
  <si>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</si>
  <si>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</si>
  <si>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</si>
  <si>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</si>
  <si>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</si>
  <si>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</si>
  <si>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</si>
  <si>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</si>
  <si>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</si>
  <si>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</si>
  <si>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</si>
  <si>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</si>
  <si>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</si>
  <si>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</si>
  <si>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</si>
  <si>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</si>
  <si>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</si>
  <si>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</si>
  <si>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</si>
  <si>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</si>
  <si>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</si>
  <si>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</si>
  <si>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</si>
  <si>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</si>
  <si>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</si>
  <si>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</si>
  <si>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</si>
  <si>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</si>
  <si>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</si>
  <si>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</si>
  <si>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</si>
  <si>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</si>
  <si>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</si>
  <si>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</si>
  <si>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</si>
  <si>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</si>
  <si>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</si>
  <si>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</si>
  <si>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</si>
  <si>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</si>
  <si>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</si>
  <si>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</si>
  <si>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</si>
  <si>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</si>
  <si>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</si>
  <si>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</si>
  <si>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</si>
  <si>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</si>
  <si>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</si>
  <si>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</si>
  <si>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</si>
  <si>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</si>
  <si>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</si>
  <si>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</si>
  <si>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</si>
  <si>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</si>
  <si>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</si>
  <si>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</si>
  <si>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</si>
  <si>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</si>
  <si>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</si>
  <si>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</si>
  <si>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</si>
  <si>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</si>
  <si>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</si>
  <si>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</si>
  <si>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</si>
  <si>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</si>
  <si>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</si>
  <si>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</si>
  <si>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</si>
  <si>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</si>
  <si>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</si>
  <si>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</si>
  <si>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</si>
  <si>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</si>
  <si>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</si>
  <si>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</si>
  <si>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</si>
  <si>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</si>
  <si>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</si>
  <si>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</si>
  <si>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</si>
  <si>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</si>
  <si>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</si>
  <si>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</si>
  <si>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</si>
  <si>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</si>
  <si>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</si>
  <si>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</si>
  <si>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</si>
  <si>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</si>
  <si>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</si>
  <si>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</si>
  <si>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</si>
  <si>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</si>
  <si>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</si>
  <si>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</si>
  <si>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</si>
  <si>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</si>
  <si>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</si>
  <si>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</si>
  <si>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</si>
  <si>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</si>
  <si>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</si>
  <si>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</si>
  <si>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</si>
  <si>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</si>
  <si>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</si>
  <si>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</si>
  <si>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</si>
  <si>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</si>
  <si>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</si>
  <si>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</si>
  <si>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</si>
  <si>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</si>
  <si>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</si>
  <si>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</si>
  <si>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</si>
  <si>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</si>
  <si>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</si>
  <si>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</si>
  <si>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</si>
  <si>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</si>
  <si>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</si>
  <si>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</si>
  <si>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</si>
  <si>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</si>
  <si>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</si>
  <si>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</si>
  <si>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</si>
  <si>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</si>
  <si>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</si>
  <si>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</si>
  <si>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</si>
  <si>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</si>
  <si>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</si>
  <si>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</si>
  <si>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</si>
  <si>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</si>
  <si>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</si>
  <si>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</si>
  <si>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</si>
  <si>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</si>
  <si>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</si>
  <si>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</si>
  <si>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</si>
  <si>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</si>
  <si>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</si>
  <si>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</si>
  <si>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</si>
  <si>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</si>
  <si>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</si>
  <si>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</si>
  <si>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</si>
  <si>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</si>
  <si>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</si>
  <si>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</si>
  <si>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</si>
  <si>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</si>
  <si>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</si>
  <si>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</si>
  <si>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</si>
  <si>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</si>
  <si>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</si>
  <si>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</si>
  <si>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</si>
  <si>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</si>
  <si>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</si>
  <si>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</si>
  <si>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</si>
  <si>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</si>
  <si>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</si>
  <si>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</si>
  <si>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</si>
  <si>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</si>
  <si>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</si>
  <si>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</si>
  <si>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</si>
  <si>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</si>
  <si>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</si>
  <si>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</si>
  <si>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</si>
  <si>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</si>
  <si>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</si>
  <si>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</si>
  <si>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</si>
  <si>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</si>
  <si>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</si>
  <si>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</si>
  <si>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</si>
  <si>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</si>
  <si>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</si>
  <si>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</si>
  <si>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</si>
  <si>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</si>
  <si>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</si>
  <si>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</si>
  <si>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</si>
  <si>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</si>
  <si>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</si>
  <si>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</si>
  <si>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</si>
  <si>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</si>
  <si>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</si>
  <si>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</si>
  <si>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</si>
  <si>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</si>
  <si>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</si>
  <si>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</si>
  <si>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</si>
  <si>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</si>
  <si>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</si>
  <si>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</si>
  <si>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</si>
  <si>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</si>
  <si>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</si>
  <si>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</si>
  <si>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</si>
  <si>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</si>
  <si>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</si>
  <si>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</si>
  <si>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</si>
  <si>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</si>
  <si>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</si>
  <si>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</si>
  <si>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</si>
  <si>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</si>
  <si>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</si>
  <si>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</si>
  <si>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</si>
  <si>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</si>
  <si>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</si>
  <si>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</si>
  <si>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</si>
  <si>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</si>
  <si>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</si>
  <si>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</si>
  <si>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</si>
  <si>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</si>
  <si>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</si>
  <si>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</si>
  <si>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</si>
  <si>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</si>
  <si>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</si>
  <si>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</si>
  <si>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</si>
  <si>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</si>
  <si>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</si>
  <si>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</si>
  <si>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</si>
  <si>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</si>
  <si>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</si>
  <si>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</si>
  <si>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</si>
  <si>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</si>
  <si>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</si>
  <si>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</si>
  <si>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</si>
  <si>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</si>
  <si>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</si>
  <si>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</si>
  <si>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</si>
  <si>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</si>
  <si>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</si>
  <si>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</si>
  <si>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</si>
  <si>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</si>
  <si>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</si>
  <si>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</si>
  <si>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</si>
  <si>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</si>
  <si>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</si>
  <si>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</si>
  <si>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</si>
  <si>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</si>
  <si>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</si>
  <si>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</si>
  <si>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</si>
  <si>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</si>
  <si>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</si>
  <si>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</si>
  <si>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</si>
  <si>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</si>
  <si>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</si>
  <si>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</si>
  <si>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</si>
  <si>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</si>
  <si>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</si>
  <si>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</si>
  <si>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</si>
  <si>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</si>
  <si>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</si>
  <si>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</si>
  <si>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</si>
  <si>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</si>
  <si>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</si>
  <si>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</si>
  <si>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</si>
  <si>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</si>
  <si>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</si>
  <si>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</si>
  <si>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</si>
  <si>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</si>
  <si>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</si>
  <si>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</si>
  <si>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</si>
  <si>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</si>
  <si>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</si>
  <si>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</si>
  <si>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</si>
  <si>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</si>
  <si>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</si>
  <si>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</si>
  <si>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</si>
  <si>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</si>
  <si>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</si>
  <si>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</si>
  <si>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</si>
  <si>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</si>
  <si>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</si>
  <si>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</si>
  <si>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</si>
  <si>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</si>
  <si>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</si>
  <si>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</si>
  <si>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</si>
  <si>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</si>
  <si>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</si>
  <si>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</si>
  <si>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</si>
  <si>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</si>
  <si>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</si>
  <si>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</si>
  <si>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</si>
  <si>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</si>
  <si>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</si>
  <si>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</si>
  <si>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</si>
  <si>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</si>
  <si>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</si>
  <si>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</si>
  <si>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</si>
  <si>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</si>
  <si>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</si>
  <si>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</si>
  <si>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</si>
  <si>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</si>
  <si>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</si>
  <si>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</si>
  <si>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</si>
  <si>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</si>
  <si>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</si>
  <si>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</si>
  <si>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</si>
  <si>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</si>
  <si>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</si>
  <si>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</si>
  <si>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</si>
  <si>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</si>
  <si>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</si>
  <si>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</si>
  <si>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</si>
  <si>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</si>
  <si>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</si>
  <si>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</si>
  <si>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</si>
  <si>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</si>
  <si>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</si>
  <si>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</si>
  <si>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</si>
  <si>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</si>
  <si>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</si>
  <si>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</si>
  <si>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</si>
  <si>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</si>
  <si>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</si>
  <si>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</si>
  <si>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</si>
  <si>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</si>
  <si>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</si>
  <si>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</si>
  <si>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</si>
  <si>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</si>
  <si>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</si>
  <si>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</si>
  <si>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</si>
  <si>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</si>
  <si>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</si>
  <si>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</si>
  <si>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</si>
  <si>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</si>
  <si>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</si>
  <si>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</si>
  <si>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</si>
  <si>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</si>
  <si>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</si>
  <si>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</si>
  <si>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</si>
  <si>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</si>
  <si>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</si>
  <si>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</si>
  <si>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</si>
  <si>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</si>
  <si>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</si>
  <si>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</si>
  <si>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</si>
  <si>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</si>
  <si>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</si>
  <si>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</si>
  <si>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</si>
  <si>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</si>
  <si>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</si>
  <si>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</si>
  <si>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</si>
  <si>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</si>
  <si>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</si>
  <si>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</si>
  <si>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</si>
  <si>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</si>
  <si>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</si>
  <si>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</si>
  <si>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</si>
  <si>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</si>
  <si>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</si>
  <si>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</si>
  <si>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</si>
  <si>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</si>
  <si>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</si>
  <si>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</si>
  <si>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</si>
  <si>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</si>
  <si>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</si>
  <si>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</si>
  <si>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</si>
  <si>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</si>
  <si>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</si>
  <si>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</si>
  <si>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</si>
  <si>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</si>
  <si>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</si>
  <si>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</si>
  <si>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</si>
  <si>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</si>
  <si>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</si>
  <si>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</si>
  <si>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</si>
  <si>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</si>
  <si>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</si>
  <si>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</si>
  <si>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</si>
  <si>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</si>
  <si>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</si>
  <si>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</si>
  <si>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</si>
  <si>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</si>
  <si>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</si>
  <si>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</si>
  <si>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</si>
  <si>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</si>
  <si>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</si>
  <si>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</si>
  <si>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</si>
  <si>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</si>
  <si>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</si>
  <si>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</si>
  <si>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</si>
  <si>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</si>
  <si>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</si>
  <si>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</si>
  <si>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</si>
  <si>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</si>
  <si>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</si>
  <si>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</si>
  <si>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</si>
  <si>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</si>
  <si>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</si>
  <si>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</si>
  <si>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</si>
  <si>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</si>
  <si>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</si>
  <si>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</si>
  <si>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</si>
  <si>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</si>
  <si>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</si>
  <si>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</si>
  <si>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</si>
  <si>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</si>
  <si>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</si>
  <si>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</si>
  <si>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</si>
  <si>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</si>
  <si>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</si>
  <si>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</si>
  <si>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</si>
  <si>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</si>
  <si>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</si>
  <si>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</si>
  <si>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</si>
  <si>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</si>
  <si>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</si>
  <si>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</si>
  <si>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</si>
  <si>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</si>
  <si>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</si>
  <si>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</si>
  <si>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</si>
  <si>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</si>
  <si>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</si>
  <si>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</si>
  <si>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</si>
  <si>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</si>
  <si>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</si>
  <si>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</si>
  <si>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</si>
  <si>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</si>
  <si>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</si>
  <si>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</si>
  <si>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</si>
  <si>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</si>
  <si>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</si>
  <si>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</si>
  <si>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</si>
  <si>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</si>
  <si>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</si>
  <si>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</si>
  <si>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</si>
  <si>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</si>
  <si>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</si>
  <si>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</si>
  <si>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</si>
  <si>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</si>
  <si>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</si>
  <si>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</si>
  <si>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</si>
  <si>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</si>
  <si>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</si>
  <si>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</si>
  <si>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</si>
  <si>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</si>
  <si>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</si>
  <si>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</si>
  <si>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</si>
  <si>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</si>
  <si>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</si>
  <si>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</si>
  <si>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</si>
  <si>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</si>
  <si>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</si>
  <si>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</si>
  <si>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</si>
  <si>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</si>
  <si>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</si>
  <si>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</si>
  <si>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</si>
  <si>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</si>
  <si>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</si>
  <si>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</si>
  <si>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</si>
  <si>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</si>
  <si>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</si>
  <si>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</si>
  <si>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</si>
  <si>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</si>
  <si>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</si>
  <si>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</si>
  <si>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</si>
  <si>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</si>
  <si>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</si>
  <si>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</si>
  <si>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</si>
  <si>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</si>
  <si>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</si>
  <si>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</si>
  <si>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</si>
  <si>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</si>
  <si>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</si>
  <si>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</si>
  <si>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</si>
  <si>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</si>
  <si>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</si>
  <si>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</si>
  <si>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</si>
  <si>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</si>
  <si>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</si>
  <si>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</si>
  <si>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</si>
  <si>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</si>
  <si>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</si>
  <si>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</si>
  <si>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</si>
  <si>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</si>
  <si>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</si>
  <si>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</si>
  <si>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</si>
  <si>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</si>
  <si>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</si>
  <si>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</si>
  <si>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</si>
  <si>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</si>
  <si>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</si>
  <si>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</si>
  <si>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</si>
  <si>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</si>
  <si>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</si>
  <si>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</si>
  <si>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</si>
  <si>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</si>
  <si>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</si>
  <si>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</si>
  <si>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</si>
  <si>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</si>
  <si>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</si>
  <si>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</si>
  <si>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</si>
  <si>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</si>
  <si>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</si>
  <si>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</si>
  <si>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</si>
  <si>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</si>
  <si>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</si>
  <si>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</si>
  <si>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</si>
  <si>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</si>
  <si>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</si>
  <si>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</si>
  <si>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</si>
  <si>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</si>
  <si>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</si>
  <si>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</si>
  <si>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</si>
  <si>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</si>
  <si>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</si>
  <si>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</si>
  <si>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</si>
  <si>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</si>
  <si>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</si>
  <si>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</si>
  <si>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</si>
  <si>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</si>
  <si>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</si>
  <si>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</si>
  <si>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</si>
  <si>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</si>
  <si>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</si>
  <si>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</si>
  <si>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</si>
  <si>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</si>
  <si>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</si>
  <si>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</si>
  <si>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</si>
  <si>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</si>
  <si>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</si>
  <si>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</si>
  <si>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</si>
  <si>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</si>
  <si>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</si>
  <si>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</si>
  <si>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</si>
  <si>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</si>
  <si>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</si>
  <si>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</si>
  <si>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</si>
  <si>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</si>
  <si>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</si>
  <si>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</si>
  <si>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</si>
  <si>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</si>
  <si>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</si>
  <si>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</si>
  <si>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</si>
  <si>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</si>
  <si>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</si>
  <si>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</si>
  <si>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</si>
  <si>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</si>
  <si>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</si>
  <si>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</si>
  <si>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</si>
  <si>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</si>
  <si>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</si>
  <si>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</si>
  <si>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</si>
  <si>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</si>
  <si>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</si>
  <si>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</si>
  <si>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</si>
  <si>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</si>
  <si>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</si>
  <si>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</si>
  <si>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</si>
  <si>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</si>
  <si>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</si>
  <si>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</si>
  <si>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</si>
  <si>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</si>
  <si>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</si>
  <si>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</si>
  <si>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</si>
  <si>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</si>
  <si>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</si>
  <si>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</si>
  <si>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</si>
  <si>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</si>
  <si>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</si>
  <si>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</si>
  <si>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</si>
  <si>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</si>
  <si>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</si>
  <si>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</si>
  <si>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</si>
  <si>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</si>
  <si>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</si>
  <si>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</si>
  <si>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</si>
  <si>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</si>
  <si>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</si>
  <si>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</si>
  <si>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</si>
  <si>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</si>
  <si>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</si>
  <si>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</si>
  <si>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</si>
  <si>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</si>
  <si>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</si>
  <si>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</si>
  <si>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</si>
  <si>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</si>
  <si>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</si>
  <si>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</si>
  <si>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</si>
  <si>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</si>
  <si>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</si>
  <si>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</si>
  <si>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</si>
  <si>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</si>
  <si>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</si>
  <si>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</si>
  <si>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</si>
  <si>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</si>
  <si>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</si>
  <si>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</si>
  <si>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</si>
  <si>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</si>
  <si>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</si>
  <si>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</si>
  <si>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</si>
  <si>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</si>
  <si>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</si>
  <si>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</si>
  <si>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</si>
  <si>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</si>
  <si>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</si>
  <si>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</si>
  <si>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</si>
  <si>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</si>
  <si>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</si>
  <si>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</si>
  <si>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</si>
  <si>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</si>
  <si>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</si>
  <si>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</si>
  <si>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</si>
  <si>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</si>
  <si>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</si>
  <si>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</si>
  <si>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</si>
  <si>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</si>
  <si>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</si>
  <si>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</si>
  <si>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</si>
  <si>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</si>
  <si>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</si>
  <si>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</si>
  <si>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</si>
  <si>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</si>
  <si>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</si>
  <si>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</si>
  <si>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</si>
  <si>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</si>
  <si>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</si>
  <si>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</si>
  <si>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</si>
  <si>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</si>
  <si>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</si>
  <si>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</si>
  <si>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</si>
  <si>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</si>
  <si>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</si>
  <si>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</si>
  <si>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</si>
  <si>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</si>
  <si>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</si>
  <si>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</si>
  <si>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</si>
  <si>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</si>
  <si>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</si>
  <si>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</si>
  <si>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</si>
  <si>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</si>
  <si>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</si>
  <si>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</si>
  <si>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</si>
  <si>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</si>
  <si>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</si>
  <si>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</si>
  <si>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</si>
  <si>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</si>
  <si>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</si>
  <si>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</si>
  <si>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</si>
  <si>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</si>
  <si>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</si>
  <si>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</si>
  <si>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</si>
  <si>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</si>
  <si>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</si>
  <si>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</si>
  <si>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</si>
  <si>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</si>
  <si>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</si>
  <si>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</si>
  <si>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</si>
  <si>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</si>
  <si>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</si>
  <si>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</si>
  <si>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</si>
  <si>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</si>
  <si>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</si>
  <si>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</si>
  <si>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</si>
  <si>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</si>
  <si>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</si>
  <si>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</si>
  <si>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</si>
  <si>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</si>
  <si>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</si>
  <si>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</si>
  <si>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</si>
  <si>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</si>
  <si>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</si>
  <si>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</si>
  <si>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</si>
  <si>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</si>
  <si>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</si>
  <si>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</si>
  <si>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</si>
  <si>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</si>
  <si>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</si>
  <si>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</si>
  <si>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</si>
  <si>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</si>
  <si>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</si>
  <si>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</si>
  <si>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</si>
  <si>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</si>
  <si>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</si>
  <si>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</si>
  <si>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</si>
  <si>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</si>
  <si>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</si>
  <si>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</si>
  <si>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</si>
  <si>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</si>
  <si>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</si>
  <si>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</si>
  <si>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</si>
  <si>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</si>
  <si>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</si>
  <si>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</si>
  <si>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</si>
  <si>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</si>
  <si>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</si>
  <si>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</si>
  <si>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</si>
  <si>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</si>
  <si>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</si>
  <si>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</si>
  <si>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</si>
  <si>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</si>
  <si>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</si>
  <si>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</si>
  <si>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</si>
  <si>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</si>
  <si>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</si>
  <si>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</si>
  <si>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</si>
  <si>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</si>
  <si>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</si>
  <si>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</si>
  <si>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</si>
  <si>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</si>
  <si>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</si>
  <si>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</si>
  <si>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</si>
  <si>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</si>
  <si>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</si>
  <si>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</si>
  <si>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</si>
  <si>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</si>
  <si>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</si>
  <si>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</si>
  <si>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</si>
  <si>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</si>
  <si>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</si>
  <si>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</si>
  <si>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</si>
  <si>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</si>
  <si>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</si>
  <si>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</si>
  <si>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</si>
  <si>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</si>
  <si>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</si>
  <si>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</si>
  <si>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</si>
  <si>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</si>
  <si>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</si>
  <si>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</si>
  <si>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</si>
  <si>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</si>
  <si>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</si>
  <si>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</si>
  <si>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</si>
  <si>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</si>
  <si>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</si>
  <si>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</si>
  <si>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</si>
  <si>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</si>
  <si>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</si>
  <si>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</si>
  <si>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</si>
  <si>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</si>
  <si>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</si>
  <si>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</si>
  <si>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</si>
  <si>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</si>
  <si>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</si>
  <si>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</si>
  <si>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</si>
  <si>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</si>
  <si>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</si>
  <si>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</si>
  <si>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</si>
  <si>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</si>
  <si>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</si>
  <si>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</si>
  <si>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</si>
  <si>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</si>
  <si>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</si>
  <si>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</si>
  <si>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</si>
  <si>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</si>
  <si>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</si>
  <si>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</si>
  <si>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</si>
  <si>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</si>
  <si>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</si>
  <si>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</si>
  <si>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</si>
  <si>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</si>
  <si>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</si>
  <si>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</si>
  <si>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</si>
  <si>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</si>
  <si>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</si>
  <si>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</si>
  <si>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</si>
  <si>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</si>
  <si>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</si>
  <si>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</si>
  <si>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</si>
  <si>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</si>
  <si>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</si>
  <si>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</si>
  <si>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</si>
  <si>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</si>
  <si>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</si>
  <si>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</si>
  <si>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</si>
  <si>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</si>
  <si>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</si>
  <si>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</si>
  <si>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</si>
  <si>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</si>
  <si>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</si>
  <si>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</si>
  <si>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</si>
  <si>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</si>
  <si>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</si>
  <si>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</si>
  <si>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</si>
  <si>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</si>
  <si>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</si>
  <si>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</si>
  <si>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</si>
  <si>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</si>
  <si>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</si>
  <si>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</si>
  <si>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</si>
  <si>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</si>
  <si>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</si>
  <si>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</si>
  <si>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</si>
  <si>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</si>
  <si>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</si>
  <si>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</si>
  <si>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</si>
  <si>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</si>
  <si>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</si>
  <si>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</si>
  <si>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</si>
  <si>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</si>
  <si>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</si>
  <si>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</si>
  <si>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</si>
  <si>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</si>
  <si>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</si>
  <si>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</si>
  <si>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</si>
  <si>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</si>
  <si>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</si>
  <si>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</si>
  <si>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</si>
  <si>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</si>
  <si>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</si>
  <si>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</si>
  <si>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</si>
  <si>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</si>
  <si>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</si>
  <si>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</si>
  <si>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</si>
  <si>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</si>
  <si>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</si>
  <si>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</si>
  <si>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</si>
  <si>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</si>
  <si>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</si>
  <si>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</si>
  <si>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</si>
  <si>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</si>
  <si>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</si>
  <si>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</si>
  <si>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</si>
  <si>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</si>
  <si>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</si>
  <si>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</si>
  <si>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</si>
  <si>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</si>
  <si>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</si>
  <si>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</si>
  <si>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</si>
  <si>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</si>
  <si>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</si>
  <si>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</si>
  <si>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</si>
  <si>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</si>
  <si>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</si>
  <si>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</si>
  <si>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</si>
  <si>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</si>
  <si>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</si>
  <si>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</si>
  <si>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</si>
  <si>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</si>
  <si>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</si>
  <si>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</si>
  <si>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</si>
  <si>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</si>
  <si>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</si>
  <si>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</si>
  <si>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</si>
  <si>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</si>
  <si>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</si>
  <si>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</si>
  <si>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</si>
  <si>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</si>
  <si>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</si>
  <si>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</si>
  <si>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</si>
  <si>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</si>
  <si>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</si>
  <si>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</si>
  <si>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</si>
  <si>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</si>
  <si>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</si>
  <si>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</si>
  <si>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</si>
  <si>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</si>
  <si>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</si>
  <si>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</si>
  <si>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</si>
  <si>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</si>
  <si>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</si>
  <si>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</si>
  <si>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</si>
  <si>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</si>
  <si>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</si>
  <si>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</si>
  <si>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</si>
  <si>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</si>
  <si>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</si>
  <si>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</si>
  <si>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</si>
  <si>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</si>
  <si>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</si>
  <si>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</si>
  <si>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</si>
  <si>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</si>
  <si>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</si>
  <si>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</si>
  <si>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</si>
  <si>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</si>
  <si>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</si>
  <si>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</si>
  <si>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</si>
  <si>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</si>
  <si>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</si>
  <si>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</si>
  <si>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</si>
  <si>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</si>
  <si>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</si>
  <si>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</si>
  <si>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</si>
  <si>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</si>
  <si>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</si>
  <si>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</si>
  <si>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</si>
  <si>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</si>
  <si>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</si>
  <si>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</si>
  <si>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</si>
  <si>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</si>
  <si>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</si>
  <si>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</si>
  <si>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</si>
  <si>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</si>
  <si>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</si>
  <si>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</si>
  <si>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</si>
  <si>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</si>
  <si>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</si>
  <si>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</si>
  <si>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</si>
  <si>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</si>
  <si>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</si>
  <si>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</si>
  <si>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</si>
  <si>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</si>
  <si>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</si>
  <si>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</si>
  <si>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</si>
  <si>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</si>
  <si>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</si>
  <si>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</si>
  <si>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</si>
  <si>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</si>
  <si>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</si>
  <si>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</si>
  <si>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</si>
  <si>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</si>
  <si>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</si>
  <si>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</si>
  <si>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</si>
  <si>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</si>
  <si>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</si>
  <si>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</si>
  <si>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</si>
  <si>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</si>
  <si>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</si>
  <si>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</si>
  <si>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</si>
  <si>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</si>
  <si>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</si>
  <si>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</si>
  <si>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</si>
  <si>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</si>
  <si>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</si>
  <si>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</si>
  <si>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</si>
  <si>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</si>
  <si>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</si>
  <si>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</si>
  <si>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</si>
  <si>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</si>
  <si>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</si>
  <si>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</si>
  <si>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</si>
  <si>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</si>
  <si>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</si>
  <si>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</si>
  <si>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</si>
  <si>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</si>
  <si>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</si>
  <si>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</si>
  <si>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</si>
  <si>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</si>
  <si>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</si>
  <si>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</si>
  <si>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</si>
  <si>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</si>
  <si>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</si>
  <si>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</si>
  <si>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</si>
  <si>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</si>
  <si>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</si>
  <si>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</si>
  <si>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</si>
  <si>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</si>
  <si>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</si>
  <si>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</si>
  <si>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</si>
  <si>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</si>
  <si>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</si>
  <si>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</si>
  <si>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</si>
  <si>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</si>
  <si>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</si>
  <si>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</si>
  <si>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</si>
  <si>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</si>
  <si>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</si>
  <si>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</si>
  <si>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</si>
  <si>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</si>
  <si>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</si>
  <si>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</si>
  <si>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</si>
  <si>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</si>
  <si>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</si>
  <si>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</si>
  <si>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</si>
  <si>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</si>
  <si>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</si>
  <si>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</si>
  <si>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</si>
  <si>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</si>
  <si>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</si>
  <si>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</si>
  <si>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</si>
  <si>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</si>
  <si>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</si>
  <si>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</si>
  <si>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</si>
  <si>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</si>
  <si>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</si>
  <si>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</si>
  <si>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</si>
  <si>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</si>
  <si>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</si>
  <si>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</si>
  <si>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</si>
  <si>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</si>
  <si>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</si>
  <si>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</si>
  <si>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</si>
  <si>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</si>
  <si>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</si>
  <si>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</si>
  <si>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</si>
  <si>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</si>
  <si>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</si>
  <si>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</si>
  <si>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</si>
  <si>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</si>
  <si>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</si>
  <si>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</si>
  <si>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</si>
  <si>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</si>
  <si>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</si>
  <si>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</si>
  <si>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</si>
  <si>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</si>
  <si>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</si>
  <si>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</si>
  <si>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</si>
  <si>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</si>
  <si>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</si>
  <si>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</si>
  <si>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</si>
  <si>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</si>
  <si>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</si>
  <si>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</si>
  <si>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</si>
  <si>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</si>
  <si>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</si>
  <si>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</si>
  <si>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</si>
  <si>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</si>
  <si>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</si>
  <si>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</si>
  <si>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</si>
  <si>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</si>
  <si>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</si>
  <si>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</si>
  <si>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</si>
  <si>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</si>
  <si>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</si>
  <si>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</si>
  <si>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</si>
  <si>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</si>
  <si>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</si>
  <si>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</si>
  <si>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</si>
  <si>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</si>
  <si>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</si>
  <si>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</si>
  <si>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</si>
  <si>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</si>
  <si>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</si>
  <si>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</si>
  <si>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</si>
  <si>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</si>
  <si>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</si>
  <si>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</si>
  <si>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</si>
  <si>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</si>
  <si>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</si>
  <si>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</si>
  <si>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</si>
  <si>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</si>
  <si>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</si>
  <si>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</si>
  <si>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</si>
  <si>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</si>
  <si>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</si>
  <si>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</si>
  <si>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</si>
  <si>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</si>
  <si>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</si>
  <si>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</si>
  <si>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</si>
  <si>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</si>
  <si>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</si>
  <si>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</si>
  <si>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</si>
  <si>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</si>
  <si>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</si>
  <si>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</si>
  <si>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</si>
  <si>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</si>
  <si>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</si>
  <si>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</si>
  <si>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</si>
  <si>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</si>
  <si>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</si>
  <si>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</si>
  <si>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</si>
  <si>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</si>
  <si>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</si>
  <si>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</si>
  <si>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</si>
  <si>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</si>
  <si>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</si>
  <si>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</si>
  <si>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</si>
  <si>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</si>
  <si>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</si>
  <si>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</si>
  <si>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</si>
  <si>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</si>
  <si>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</si>
  <si>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</si>
  <si>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</si>
  <si>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</si>
  <si>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</si>
  <si>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</si>
  <si>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</si>
  <si>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</si>
  <si>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</si>
  <si>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</si>
  <si>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</si>
  <si>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</si>
  <si>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</si>
  <si>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</si>
  <si>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</si>
  <si>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</si>
  <si>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</si>
  <si>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</si>
  <si>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</si>
  <si>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</si>
  <si>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</si>
  <si>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</si>
  <si>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</si>
  <si>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</si>
  <si>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</si>
  <si>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</si>
  <si>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</si>
  <si>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</si>
  <si>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</si>
  <si>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</si>
  <si>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</si>
  <si>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</si>
  <si>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</si>
  <si>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</si>
  <si>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</si>
  <si>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</si>
  <si>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</si>
  <si>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</si>
  <si>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</si>
  <si>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</si>
  <si>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</si>
  <si>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</si>
  <si>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</si>
  <si>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</si>
  <si>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</si>
  <si>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</si>
  <si>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</si>
  <si>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</si>
  <si>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</si>
  <si>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</si>
  <si>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</si>
  <si>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</si>
  <si>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</si>
  <si>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</si>
  <si>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</si>
  <si>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</si>
  <si>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</si>
  <si>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</si>
  <si>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</si>
  <si>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</si>
  <si>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</si>
  <si>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</si>
  <si>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</si>
  <si>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</si>
  <si>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</si>
  <si>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</si>
  <si>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</si>
  <si>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</si>
  <si>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</si>
  <si>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</si>
  <si>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</si>
  <si>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</si>
  <si>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</si>
  <si>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</si>
  <si>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</si>
  <si>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</si>
  <si>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</si>
  <si>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</si>
  <si>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</si>
  <si>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</si>
  <si>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</si>
  <si>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</si>
  <si>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</si>
  <si>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</si>
  <si>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</si>
  <si>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</si>
  <si>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</si>
  <si>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</si>
  <si>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</si>
  <si>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</si>
  <si>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</si>
  <si>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</si>
  <si>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</si>
  <si>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</si>
  <si>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</si>
  <si>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</si>
  <si>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</si>
  <si>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</si>
  <si>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</si>
  <si>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</si>
  <si>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</si>
  <si>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</si>
  <si>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</si>
  <si>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</si>
  <si>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</si>
  <si>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</si>
  <si>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</si>
  <si>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</si>
  <si>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</si>
  <si>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</si>
  <si>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</si>
  <si>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</si>
  <si>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</si>
  <si>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</si>
  <si>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</si>
  <si>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</si>
  <si>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</si>
  <si>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</si>
  <si>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</si>
  <si>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</si>
  <si>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</si>
  <si>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</si>
  <si>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</si>
  <si>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</si>
  <si>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</si>
  <si>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</si>
  <si>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</si>
  <si>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</si>
  <si>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</si>
  <si>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</si>
  <si>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</si>
  <si>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</si>
  <si>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</si>
  <si>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</si>
  <si>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</si>
  <si>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</si>
  <si>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</si>
  <si>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</si>
  <si>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</si>
  <si>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</si>
  <si>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</si>
  <si>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</si>
  <si>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</si>
  <si>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</si>
  <si>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</si>
  <si>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</si>
  <si>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</si>
  <si>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</si>
  <si>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</si>
  <si>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</si>
  <si>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</si>
  <si>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</si>
  <si>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</si>
  <si>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</si>
  <si>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</si>
  <si>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</si>
  <si>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</si>
  <si>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</si>
  <si>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</si>
  <si>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</si>
  <si>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</si>
  <si>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</si>
  <si>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</si>
  <si>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</si>
  <si>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</si>
  <si>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</si>
  <si>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</si>
  <si>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</si>
  <si>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</si>
  <si>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</si>
  <si>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</si>
  <si>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</si>
  <si>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</si>
  <si>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</si>
  <si>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</si>
  <si>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</si>
  <si>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</si>
  <si>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</si>
  <si>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</si>
  <si>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</si>
  <si>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</si>
  <si>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</si>
  <si>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</si>
  <si>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</si>
  <si>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</si>
  <si>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</si>
  <si>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</si>
  <si>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</si>
  <si>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</si>
  <si>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</si>
  <si>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</si>
  <si>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</si>
  <si>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</si>
  <si>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</si>
  <si>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</si>
  <si>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</si>
  <si>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</si>
  <si>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</si>
  <si>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</si>
  <si>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</si>
  <si>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</si>
  <si>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</si>
  <si>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</si>
  <si>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</si>
  <si>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</si>
  <si>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</si>
  <si>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</si>
  <si>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</si>
  <si>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</si>
  <si>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</si>
  <si>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</si>
  <si>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</si>
  <si>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</si>
  <si>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</si>
  <si>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</si>
  <si>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</si>
  <si>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</si>
  <si>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</si>
  <si>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</si>
  <si>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</si>
  <si>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</si>
  <si>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</si>
  <si>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</si>
  <si>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</si>
  <si>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</si>
  <si>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</si>
  <si>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</si>
  <si>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</si>
  <si>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</si>
  <si>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</si>
  <si>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</si>
  <si>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</si>
  <si>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</si>
  <si>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</si>
  <si>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</si>
  <si>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</si>
  <si>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</si>
  <si>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</si>
  <si>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</si>
  <si>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</si>
  <si>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</si>
  <si>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</si>
  <si>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</si>
  <si>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</si>
  <si>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</si>
  <si>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</si>
  <si>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</si>
  <si>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</si>
  <si>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</si>
  <si>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</si>
  <si>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</si>
  <si>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</si>
  <si>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</si>
  <si>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</si>
  <si>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</si>
  <si>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</si>
  <si>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</si>
  <si>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</si>
  <si>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</si>
  <si>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</si>
  <si>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</si>
  <si>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</si>
  <si>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</si>
  <si>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</si>
  <si>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</si>
  <si>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</si>
  <si>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</si>
  <si>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</si>
  <si>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</si>
  <si>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</si>
  <si>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</si>
  <si>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</si>
  <si>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</si>
  <si>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</si>
  <si>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</si>
  <si>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</si>
  <si>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</si>
  <si>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</si>
  <si>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</si>
  <si>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</si>
  <si>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</si>
  <si>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</si>
  <si>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</si>
  <si>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</si>
  <si>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</si>
  <si>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</si>
  <si>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</si>
  <si>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</si>
  <si>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</si>
  <si>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</si>
  <si>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</si>
  <si>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</si>
  <si>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</si>
  <si>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</si>
  <si>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</si>
  <si>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</si>
  <si>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</si>
  <si>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</si>
  <si>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</si>
  <si>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</si>
  <si>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</si>
  <si>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</si>
  <si>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</si>
  <si>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</si>
  <si>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</si>
  <si>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</si>
  <si>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</si>
  <si>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</si>
  <si>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</si>
  <si>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</si>
  <si>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</si>
  <si>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</si>
  <si>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</si>
  <si>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</si>
  <si>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</si>
  <si>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</si>
  <si>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</si>
  <si>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</si>
  <si>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</si>
  <si>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</si>
  <si>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</si>
  <si>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</si>
  <si>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</si>
  <si>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</si>
  <si>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</si>
  <si>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</si>
  <si>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</si>
  <si>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</si>
  <si>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</si>
  <si>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</si>
  <si>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</si>
  <si>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</si>
  <si>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</si>
  <si>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</si>
  <si>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</si>
  <si>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</si>
  <si>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</si>
  <si>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</si>
  <si>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</si>
  <si>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</si>
  <si>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</si>
  <si>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</si>
  <si>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</si>
  <si>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</si>
  <si>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</si>
  <si>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</si>
  <si>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</si>
  <si>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</si>
  <si>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</si>
  <si>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</si>
  <si>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</si>
  <si>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</si>
  <si>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</si>
  <si>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</si>
  <si>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</si>
  <si>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</si>
  <si>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</si>
  <si>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</si>
  <si>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</si>
  <si>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</si>
  <si>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</si>
  <si>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</si>
  <si>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</si>
  <si>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</si>
  <si>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</si>
  <si>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</si>
  <si>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</si>
  <si>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</si>
  <si>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</si>
  <si>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</si>
  <si>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</si>
  <si>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</si>
  <si>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</si>
  <si>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</si>
  <si>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</si>
  <si>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</si>
  <si>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</si>
  <si>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</si>
  <si>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</si>
  <si>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</si>
  <si>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</si>
  <si>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</si>
  <si>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</si>
  <si>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</si>
  <si>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</si>
  <si>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</si>
  <si>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</si>
  <si>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</si>
  <si>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</si>
  <si>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</si>
  <si>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</si>
  <si>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</si>
  <si>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</si>
  <si>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</si>
  <si>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</si>
  <si>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</si>
  <si>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</si>
  <si>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</si>
  <si>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</si>
  <si>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</si>
  <si>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</si>
  <si>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</si>
  <si>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</si>
  <si>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</si>
  <si>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</si>
  <si>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</si>
  <si>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</si>
  <si>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</si>
  <si>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</si>
  <si>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</si>
  <si>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</si>
  <si>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</si>
  <si>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</si>
  <si>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</si>
  <si>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</si>
  <si>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</si>
  <si>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</si>
  <si>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</si>
  <si>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</si>
  <si>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</si>
  <si>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</si>
  <si>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</si>
  <si>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</si>
  <si>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</si>
  <si>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</si>
  <si>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</si>
  <si>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</si>
  <si>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</si>
  <si>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</si>
  <si>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</si>
  <si>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</si>
  <si>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</si>
  <si>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</si>
  <si>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</si>
  <si>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</si>
  <si>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</si>
  <si>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</si>
  <si>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</si>
  <si>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</si>
  <si>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</si>
  <si>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</si>
  <si>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</si>
  <si>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</si>
  <si>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</si>
  <si>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</si>
  <si>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</si>
  <si>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</si>
  <si>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</si>
  <si>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</si>
  <si>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</si>
  <si>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</si>
  <si>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</si>
  <si>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</si>
  <si>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</si>
  <si>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</si>
  <si>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</si>
  <si>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</si>
  <si>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</si>
  <si>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</si>
  <si>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</si>
  <si>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</si>
  <si>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</si>
  <si>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</si>
  <si>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</si>
  <si>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</si>
  <si>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</si>
  <si>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</si>
  <si>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</si>
  <si>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</si>
  <si>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</si>
  <si>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</si>
  <si>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</si>
  <si>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</si>
  <si>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</si>
  <si>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</si>
  <si>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</si>
  <si>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</si>
  <si>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</si>
  <si>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</si>
  <si>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</si>
  <si>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</si>
  <si>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</si>
  <si>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</si>
  <si>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</si>
  <si>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</si>
  <si>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</si>
  <si>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</si>
  <si>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</si>
  <si>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</si>
  <si>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</si>
  <si>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</si>
  <si>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</si>
  <si>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</si>
  <si>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</si>
  <si>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</si>
  <si>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</si>
  <si>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</si>
  <si>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</si>
  <si>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</si>
  <si>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</si>
  <si>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</si>
  <si>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</si>
  <si>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</si>
  <si>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</si>
  <si>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</si>
  <si>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</si>
  <si>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</si>
  <si>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</si>
  <si>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</si>
  <si>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</si>
  <si>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</si>
  <si>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</si>
  <si>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</si>
  <si>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</si>
  <si>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</si>
  <si>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</si>
  <si>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</si>
  <si>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</si>
  <si>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</si>
  <si>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</si>
  <si>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</si>
  <si>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</si>
  <si>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</si>
  <si>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</si>
  <si>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</si>
  <si>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</si>
  <si>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</si>
  <si>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</si>
  <si>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</si>
  <si>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</si>
  <si>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</si>
  <si>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</si>
  <si>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</si>
  <si>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</si>
  <si>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</si>
  <si>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</si>
  <si>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</si>
  <si>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</si>
  <si>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</si>
  <si>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</si>
  <si>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</si>
  <si>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</si>
  <si>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</si>
  <si>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</si>
  <si>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</si>
  <si>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</si>
  <si>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</si>
  <si>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</si>
  <si>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</si>
  <si>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</si>
  <si>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</si>
  <si>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</si>
  <si>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</si>
  <si>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</si>
  <si>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</si>
  <si>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</si>
  <si>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</si>
  <si>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</si>
  <si>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</si>
  <si>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</si>
  <si>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</si>
  <si>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</si>
  <si>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</si>
  <si>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</si>
  <si>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</si>
  <si>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</si>
  <si>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</si>
  <si>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</si>
  <si>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</si>
  <si>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</si>
  <si>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</si>
  <si>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</si>
  <si>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</si>
  <si>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</si>
  <si>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</si>
  <si>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</si>
  <si>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</si>
  <si>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</si>
  <si>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</si>
  <si>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</si>
  <si>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</si>
  <si>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</si>
  <si>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</si>
  <si>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</si>
  <si>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</si>
  <si>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</si>
  <si>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</si>
  <si>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</si>
  <si>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</si>
  <si>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</si>
  <si>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</si>
  <si>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</si>
  <si>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</si>
  <si>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</si>
  <si>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</si>
  <si>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</si>
  <si>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</si>
  <si>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</si>
  <si>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</si>
  <si>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</si>
  <si>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</si>
  <si>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</si>
  <si>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</si>
  <si>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</si>
  <si>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</si>
  <si>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</si>
  <si>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</si>
  <si>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</si>
  <si>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</si>
  <si>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</si>
  <si>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</si>
  <si>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</si>
  <si>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</si>
  <si>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</si>
  <si>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</si>
  <si>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</si>
  <si>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</si>
  <si>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</si>
  <si>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</si>
  <si>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</si>
  <si>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</si>
  <si>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</si>
  <si>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</si>
  <si>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</si>
  <si>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</si>
  <si>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</si>
  <si>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</si>
  <si>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</si>
  <si>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</si>
  <si>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</si>
  <si>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</si>
  <si>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</si>
  <si>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</si>
  <si>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</si>
  <si>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</si>
  <si>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</si>
  <si>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</si>
  <si>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</si>
  <si>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</si>
  <si>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</si>
  <si>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</si>
  <si>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</si>
  <si>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</si>
  <si>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</si>
  <si>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</si>
  <si>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</si>
  <si>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</si>
  <si>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</si>
  <si>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</si>
  <si>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</si>
  <si>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</si>
  <si>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</si>
  <si>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</si>
  <si>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</si>
  <si>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</si>
  <si>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</si>
  <si>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</si>
  <si>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</si>
  <si>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</si>
  <si>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</si>
  <si>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</si>
  <si>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</si>
  <si>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</si>
  <si>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</si>
  <si>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</si>
  <si>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</si>
  <si>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</si>
  <si>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</si>
  <si>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</si>
  <si>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</si>
  <si>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</si>
  <si>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</si>
  <si>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</si>
  <si>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</si>
  <si>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</si>
  <si>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</si>
  <si>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</si>
  <si>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</si>
  <si>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</si>
  <si>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</si>
  <si>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</si>
  <si>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</si>
  <si>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</si>
  <si>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</si>
  <si>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</si>
  <si>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</si>
  <si>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</si>
  <si>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</si>
  <si>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</si>
  <si>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</si>
  <si>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</si>
  <si>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</si>
  <si>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</si>
  <si>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</si>
  <si>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</si>
  <si>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</si>
  <si>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</si>
  <si>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</si>
  <si>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</si>
  <si>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</si>
  <si>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</si>
  <si>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</si>
  <si>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</si>
  <si>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</si>
  <si>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</si>
  <si>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</si>
  <si>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</si>
  <si>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</si>
  <si>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</si>
  <si>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</si>
  <si>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</si>
  <si>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</si>
  <si>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</si>
  <si>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</si>
  <si>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</si>
  <si>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</si>
  <si>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</si>
  <si>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</si>
  <si>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</si>
  <si>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</si>
  <si>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</si>
  <si>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</si>
  <si>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</si>
  <si>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</si>
  <si>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</si>
  <si>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</si>
  <si>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</si>
  <si>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</si>
  <si>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</si>
  <si>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</si>
  <si>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</si>
  <si>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</si>
  <si>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</si>
  <si>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</si>
  <si>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</si>
  <si>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</si>
  <si>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</si>
  <si>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</si>
  <si>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</si>
  <si>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</si>
  <si>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</si>
  <si>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</si>
  <si>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</si>
  <si>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</si>
  <si>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</si>
  <si>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</si>
  <si>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</si>
  <si>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</si>
  <si>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</si>
  <si>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</si>
  <si>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</si>
  <si>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</si>
  <si>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</si>
  <si>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</si>
  <si>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</si>
  <si>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</si>
  <si>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</si>
  <si>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</si>
  <si>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</si>
  <si>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</si>
  <si>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</si>
  <si>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</si>
  <si>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</si>
  <si>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</si>
  <si>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</si>
  <si>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</si>
  <si>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</si>
  <si>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</si>
  <si>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</si>
  <si>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</si>
  <si>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</si>
  <si>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</si>
  <si>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</si>
  <si>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</si>
  <si>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</si>
  <si>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</si>
  <si>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</si>
  <si>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</si>
  <si>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</si>
  <si>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</si>
  <si>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</si>
  <si>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</si>
  <si>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</si>
  <si>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</si>
  <si>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</si>
  <si>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</si>
  <si>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</si>
  <si>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</si>
  <si>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</si>
  <si>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</si>
  <si>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</si>
  <si>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</si>
  <si>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</si>
  <si>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</si>
  <si>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</si>
  <si>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</si>
  <si>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</si>
  <si>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</si>
  <si>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</si>
  <si>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</si>
  <si>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</si>
  <si>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</si>
  <si>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</si>
  <si>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</si>
  <si>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</si>
  <si>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</si>
  <si>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</si>
  <si>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</si>
  <si>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</si>
  <si>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</si>
  <si>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</si>
  <si>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</si>
  <si>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</si>
  <si>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</si>
  <si>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</si>
  <si>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</si>
  <si>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</si>
  <si>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</si>
  <si>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</si>
  <si>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</si>
  <si>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</si>
  <si>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</si>
  <si>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</si>
  <si>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</si>
  <si>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</si>
  <si>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</si>
  <si>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</si>
  <si>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</si>
  <si>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</si>
  <si>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</si>
  <si>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</si>
  <si>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</si>
  <si>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</si>
  <si>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</si>
  <si>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</si>
  <si>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</si>
  <si>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</si>
  <si>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</si>
  <si>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</si>
  <si>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</si>
  <si>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</si>
  <si>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</si>
  <si>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</si>
  <si>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</si>
  <si>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</si>
  <si>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</si>
  <si>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</si>
  <si>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</si>
  <si>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</si>
  <si>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</si>
  <si>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</si>
  <si>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</si>
  <si>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</si>
  <si>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</si>
  <si>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</si>
  <si>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</si>
  <si>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</si>
  <si>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</si>
  <si>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</si>
  <si>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</si>
  <si>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</si>
  <si>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</si>
  <si>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</si>
  <si>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</si>
  <si>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</si>
  <si>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</si>
  <si>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</si>
  <si>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</si>
  <si>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</si>
  <si>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</si>
  <si>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</si>
  <si>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</si>
  <si>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</si>
  <si>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</si>
  <si>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</si>
  <si>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</si>
  <si>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</si>
  <si>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</si>
  <si>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</si>
  <si>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</si>
  <si>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</si>
  <si>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</si>
  <si>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</si>
  <si>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</si>
  <si>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</si>
  <si>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</si>
  <si>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</si>
  <si>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</si>
  <si>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</si>
  <si>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</si>
  <si>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</si>
  <si>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</si>
  <si>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</si>
  <si>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</si>
  <si>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</si>
  <si>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</si>
  <si>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</si>
  <si>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</si>
  <si>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</si>
  <si>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</si>
  <si>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</si>
  <si>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</si>
  <si>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</si>
  <si>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</si>
  <si>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</si>
  <si>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</si>
  <si>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</si>
  <si>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</si>
  <si>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</si>
  <si>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</si>
  <si>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</si>
  <si>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</si>
  <si>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</si>
  <si>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</si>
  <si>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</si>
  <si>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</si>
  <si>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</si>
  <si>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</si>
  <si>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</si>
  <si>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</si>
  <si>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</si>
  <si>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</si>
  <si>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</si>
  <si>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</si>
  <si>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</si>
  <si>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</si>
  <si>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</si>
  <si>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</si>
  <si>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</si>
  <si>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</si>
  <si>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</si>
  <si>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</si>
  <si>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</si>
  <si>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</si>
  <si>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</si>
  <si>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</si>
  <si>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</si>
  <si>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</si>
  <si>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</si>
  <si>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</si>
  <si>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</si>
  <si>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</si>
  <si>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</si>
  <si>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</si>
  <si>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</si>
  <si>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</si>
  <si>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</si>
  <si>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</si>
  <si>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</si>
  <si>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</si>
  <si>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</si>
  <si>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</si>
  <si>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</si>
  <si>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</si>
  <si>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</si>
  <si>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</si>
  <si>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</si>
  <si>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</si>
  <si>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</si>
  <si>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</si>
  <si>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</si>
  <si>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</si>
  <si>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</si>
  <si>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</si>
  <si>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</si>
  <si>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</si>
  <si>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</si>
  <si>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</si>
  <si>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</si>
  <si>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</si>
  <si>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</si>
  <si>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</si>
  <si>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</si>
  <si>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</si>
  <si>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</si>
  <si>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</si>
  <si>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</si>
  <si>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</si>
  <si>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</si>
  <si>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</si>
  <si>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</si>
  <si>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</si>
  <si>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</si>
  <si>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</si>
  <si>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</si>
  <si>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</si>
  <si>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</si>
  <si>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</si>
  <si>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</si>
  <si>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</si>
  <si>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</si>
  <si>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</si>
  <si>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</si>
  <si>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</si>
  <si>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</si>
  <si>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</si>
  <si>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</si>
  <si>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</si>
  <si>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</si>
  <si>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</si>
  <si>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</si>
  <si>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</si>
  <si>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</si>
  <si>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</si>
  <si>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</si>
  <si>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</si>
  <si>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</si>
  <si>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</si>
  <si>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</si>
  <si>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</si>
  <si>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</si>
  <si>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</si>
  <si>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</si>
  <si>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</si>
  <si>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</si>
  <si>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</si>
  <si>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</si>
  <si>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</si>
  <si>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</si>
  <si>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</si>
  <si>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</si>
  <si>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</si>
  <si>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</si>
  <si>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</si>
  <si>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</si>
  <si>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</si>
  <si>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</si>
  <si>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</si>
  <si>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</si>
  <si>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</si>
  <si>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</si>
  <si>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</si>
  <si>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</si>
  <si>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</si>
  <si>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</si>
  <si>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</si>
  <si>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</si>
  <si>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</si>
  <si>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</si>
  <si>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</si>
  <si>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</si>
  <si>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</si>
  <si>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</si>
  <si>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</si>
  <si>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</si>
  <si>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</si>
  <si>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</si>
  <si>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</si>
  <si>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</si>
  <si>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</si>
  <si>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</si>
  <si>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</si>
  <si>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</si>
  <si>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</si>
  <si>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</si>
  <si>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</si>
  <si>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</si>
  <si>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</si>
  <si>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</si>
  <si>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</si>
  <si>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</si>
  <si>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</si>
  <si>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</si>
  <si>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</si>
  <si>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</si>
  <si>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</si>
  <si>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</si>
  <si>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</si>
  <si>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</si>
  <si>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</si>
  <si>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</si>
  <si>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</si>
  <si>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</si>
  <si>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</si>
  <si>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</si>
  <si>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</si>
  <si>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</si>
  <si>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</si>
  <si>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</si>
  <si>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</si>
  <si>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</si>
  <si>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</si>
  <si>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</si>
  <si>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</si>
  <si>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</si>
  <si>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</si>
  <si>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</si>
  <si>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</si>
  <si>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</si>
  <si>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</si>
  <si>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</si>
  <si>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</si>
  <si>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</si>
  <si>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</si>
  <si>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</si>
  <si>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</si>
  <si>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</si>
  <si>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</si>
  <si>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</si>
  <si>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</si>
  <si>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</si>
  <si>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</si>
  <si>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</si>
  <si>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</si>
  <si>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</si>
  <si>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</si>
  <si>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</si>
  <si>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</si>
  <si>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</si>
  <si>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</si>
  <si>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</si>
  <si>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</si>
  <si>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</si>
  <si>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</si>
  <si>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</si>
  <si>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</si>
  <si>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</si>
  <si>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</si>
  <si>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</si>
  <si>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</si>
  <si>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</si>
  <si>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</si>
  <si>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</si>
  <si>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</si>
  <si>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</si>
  <si>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</si>
  <si>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</si>
  <si>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</si>
  <si>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</si>
  <si>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</si>
  <si>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</si>
  <si>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</si>
  <si>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</si>
  <si>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</si>
  <si>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</si>
  <si>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</si>
  <si>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</si>
  <si>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</si>
  <si>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</si>
  <si>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</si>
  <si>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</si>
  <si>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</si>
  <si>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</si>
  <si>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</si>
  <si>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</si>
  <si>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</si>
  <si>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</si>
  <si>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</si>
  <si>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</si>
  <si>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</si>
  <si>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</si>
  <si>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</si>
  <si>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</si>
  <si>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</si>
  <si>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</si>
  <si>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</si>
  <si>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</si>
  <si>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</si>
  <si>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</si>
  <si>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</si>
  <si>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</si>
  <si>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</si>
  <si>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</si>
  <si>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</si>
  <si>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</si>
  <si>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</si>
  <si>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</si>
  <si>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</si>
  <si>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</si>
  <si>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</si>
  <si>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</si>
  <si>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</si>
  <si>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</si>
  <si>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</si>
  <si>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</si>
  <si>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</si>
  <si>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</si>
  <si>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</si>
  <si>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</si>
  <si>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</si>
  <si>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</si>
  <si>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</si>
  <si>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</si>
  <si>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</si>
  <si>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</si>
  <si>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</si>
  <si>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</si>
  <si>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</si>
  <si>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</si>
  <si>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</si>
  <si>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</si>
  <si>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</si>
  <si>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</si>
  <si>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</si>
  <si>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</si>
  <si>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</si>
  <si>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</si>
  <si>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</si>
  <si>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</si>
  <si>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</si>
  <si>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</si>
  <si>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</si>
  <si>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</si>
  <si>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</si>
  <si>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</si>
  <si>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</si>
  <si>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</si>
  <si>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</si>
  <si>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</si>
  <si>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</si>
  <si>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</si>
  <si>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</si>
  <si>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</si>
  <si>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</si>
  <si>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</si>
  <si>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</si>
  <si>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</si>
  <si>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</si>
  <si>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</si>
  <si>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</si>
  <si>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</si>
  <si>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</si>
  <si>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</si>
  <si>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</si>
  <si>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</si>
  <si>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</si>
  <si>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</si>
  <si>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</si>
  <si>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</si>
  <si>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</si>
  <si>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</si>
  <si>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</si>
  <si>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</si>
  <si>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</si>
  <si>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</si>
  <si>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</si>
  <si>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</si>
  <si>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</si>
  <si>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</si>
  <si>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</si>
  <si>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</si>
  <si>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</si>
  <si>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</si>
  <si>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</si>
  <si>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</si>
  <si>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</si>
  <si>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</si>
  <si>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</si>
  <si>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</si>
  <si>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</si>
  <si>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</si>
  <si>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</si>
  <si>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</si>
  <si>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</si>
  <si>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</si>
  <si>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</si>
  <si>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</si>
  <si>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</si>
  <si>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</si>
  <si>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</si>
  <si>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</si>
  <si>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</si>
  <si>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</si>
  <si>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</si>
  <si>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</si>
  <si>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</si>
  <si>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</si>
  <si>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</si>
  <si>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</si>
  <si>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</si>
  <si>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</si>
  <si>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</si>
  <si>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</si>
  <si>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</si>
  <si>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</si>
  <si>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</si>
  <si>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</si>
  <si>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</si>
  <si>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</si>
  <si>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</si>
  <si>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</si>
  <si>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</si>
  <si>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</si>
  <si>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</si>
  <si>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</si>
  <si>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</si>
  <si>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</si>
  <si>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</si>
  <si>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</si>
  <si>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</si>
  <si>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</si>
  <si>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</si>
  <si>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</si>
  <si>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</si>
  <si>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</si>
  <si>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</si>
  <si>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</si>
  <si>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</si>
  <si>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</si>
  <si>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</si>
  <si>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</si>
  <si>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</si>
  <si>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</si>
  <si>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</si>
  <si>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</si>
  <si>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</si>
  <si>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</si>
  <si>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</si>
  <si>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</si>
  <si>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</si>
  <si>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</si>
  <si>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</si>
  <si>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</si>
  <si>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</si>
  <si>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</si>
  <si>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</si>
  <si>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</si>
  <si>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</si>
  <si>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</si>
  <si>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</si>
  <si>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</si>
  <si>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</si>
  <si>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</si>
  <si>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</si>
  <si>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</si>
  <si>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</si>
  <si>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</si>
  <si>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</si>
  <si>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</si>
  <si>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</si>
  <si>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</si>
  <si>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</si>
  <si>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</si>
  <si>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</si>
  <si>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</si>
  <si>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</si>
  <si>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</si>
  <si>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</si>
  <si>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</si>
  <si>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</si>
  <si>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</si>
  <si>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</si>
  <si>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</si>
  <si>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</si>
  <si>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</si>
  <si>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</si>
  <si>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</si>
  <si>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</si>
  <si>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</si>
  <si>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</si>
  <si>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</si>
  <si>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</si>
  <si>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</si>
  <si>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</si>
  <si>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</si>
  <si>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</si>
  <si>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</si>
  <si>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</si>
  <si>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</si>
  <si>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</si>
  <si>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</si>
  <si>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</si>
  <si>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</si>
  <si>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</si>
  <si>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</si>
  <si>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</si>
  <si>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</si>
  <si>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</si>
  <si>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</si>
  <si>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</si>
  <si>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</si>
  <si>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</si>
  <si>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</si>
  <si>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</si>
  <si>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</si>
  <si>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</si>
  <si>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</si>
  <si>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</si>
  <si>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</si>
  <si>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</si>
  <si>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</si>
  <si>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</si>
  <si>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</si>
  <si>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</si>
  <si>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</si>
  <si>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</si>
  <si>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</si>
  <si>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</si>
  <si>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</si>
  <si>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</si>
  <si>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</si>
  <si>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</si>
  <si>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</si>
  <si>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</si>
  <si>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</si>
  <si>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</si>
  <si>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</si>
  <si>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</si>
  <si>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</si>
  <si>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</si>
  <si>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</si>
  <si>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</si>
  <si>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</si>
  <si>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</si>
  <si>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</si>
  <si>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</si>
  <si>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</si>
  <si>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</si>
  <si>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</si>
  <si>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</si>
  <si>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</si>
  <si>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</si>
  <si>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</si>
  <si>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</si>
  <si>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</si>
  <si>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</si>
  <si>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</si>
  <si>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</si>
  <si>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</si>
  <si>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</si>
  <si>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</si>
  <si>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</si>
  <si>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</si>
  <si>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</si>
  <si>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</si>
  <si>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</si>
  <si>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</si>
  <si>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</si>
  <si>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</si>
  <si>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</si>
  <si>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</si>
  <si>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</si>
  <si>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</si>
  <si>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</si>
  <si>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</si>
  <si>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</si>
  <si>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</si>
  <si>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</si>
  <si>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</si>
  <si>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</si>
  <si>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</si>
  <si>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</si>
  <si>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</si>
  <si>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</si>
  <si>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</si>
  <si>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</si>
  <si>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</si>
  <si>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</si>
  <si>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</si>
  <si>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</si>
  <si>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</si>
  <si>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</si>
  <si>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</si>
  <si>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</si>
  <si>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</si>
  <si>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</si>
  <si>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</si>
  <si>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</si>
  <si>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</si>
  <si>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</si>
  <si>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</si>
  <si>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</si>
  <si>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</si>
  <si>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</si>
  <si>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</si>
  <si>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</si>
  <si>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</si>
  <si>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</si>
  <si>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</si>
  <si>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</si>
  <si>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</si>
  <si>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</si>
  <si>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</si>
  <si>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</si>
  <si>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</si>
  <si>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</si>
  <si>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</si>
  <si>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</si>
  <si>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</si>
  <si>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</si>
  <si>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</si>
  <si>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</si>
  <si>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</si>
  <si>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</si>
  <si>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</si>
  <si>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</si>
  <si>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</si>
  <si>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</si>
  <si>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</si>
  <si>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</si>
  <si>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</si>
  <si>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</si>
  <si>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</si>
  <si>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</si>
  <si>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</si>
  <si>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</si>
  <si>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</si>
  <si>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</si>
  <si>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</si>
  <si>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</si>
  <si>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</si>
  <si>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</si>
  <si>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</si>
  <si>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</si>
  <si>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</si>
  <si>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</si>
  <si>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</si>
  <si>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</si>
  <si>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</si>
  <si>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</si>
  <si>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</si>
  <si>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</si>
  <si>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</si>
  <si>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</si>
  <si>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</si>
  <si>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</si>
  <si>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</si>
  <si>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</si>
  <si>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</si>
  <si>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</si>
  <si>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</si>
  <si>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</si>
  <si>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</si>
  <si>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</si>
  <si>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</si>
  <si>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</si>
  <si>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</si>
  <si>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</si>
  <si>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</si>
  <si>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</si>
  <si>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</si>
  <si>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</si>
  <si>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</si>
  <si>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</si>
  <si>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</si>
  <si>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</si>
  <si>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</si>
  <si>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</si>
  <si>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</si>
  <si>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</si>
  <si>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</si>
  <si>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</si>
  <si>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</si>
  <si>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</si>
  <si>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</si>
  <si>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</si>
  <si>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</si>
  <si>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</si>
  <si>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</si>
  <si>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</si>
  <si>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</si>
  <si>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</si>
  <si>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</si>
  <si>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</si>
  <si>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</si>
  <si>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</si>
  <si>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</si>
  <si>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</si>
  <si>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</si>
  <si>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</si>
  <si>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</si>
  <si>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</si>
  <si>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</si>
  <si>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</si>
  <si>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</si>
  <si>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</si>
  <si>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</si>
  <si>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</si>
  <si>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</si>
  <si>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</si>
  <si>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</si>
  <si>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</si>
  <si>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</si>
  <si>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</si>
  <si>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</si>
  <si>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</si>
  <si>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</si>
  <si>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</si>
  <si>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</si>
  <si>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</si>
  <si>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</si>
  <si>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</si>
  <si>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</si>
  <si>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</si>
  <si>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</si>
  <si>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</si>
  <si>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</si>
  <si>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</si>
  <si>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</si>
  <si>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</si>
  <si>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</si>
  <si>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</si>
  <si>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</si>
  <si>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</si>
  <si>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</si>
  <si>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</si>
  <si>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</si>
  <si>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</si>
  <si>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</si>
  <si>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</si>
  <si>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</si>
  <si>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</si>
  <si>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</si>
  <si>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</si>
  <si>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</si>
  <si>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</si>
  <si>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</si>
  <si>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</si>
  <si>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</si>
  <si>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</si>
  <si>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</si>
  <si>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</si>
  <si>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</si>
  <si>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</si>
  <si>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</si>
  <si>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</si>
  <si>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</si>
  <si>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</si>
  <si>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</si>
  <si>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</si>
  <si>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</si>
  <si>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</si>
  <si>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</si>
  <si>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</si>
  <si>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</si>
  <si>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</si>
  <si>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</si>
  <si>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</si>
  <si>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</si>
  <si>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</si>
  <si>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</si>
  <si>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</si>
  <si>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</si>
  <si>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</si>
  <si>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</si>
  <si>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</si>
  <si>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</si>
  <si>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</si>
  <si>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</si>
  <si>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</si>
  <si>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</si>
  <si>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</si>
  <si>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</si>
  <si>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</si>
  <si>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</si>
  <si>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</si>
  <si>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</si>
  <si>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</si>
  <si>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</si>
  <si>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</si>
  <si>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</si>
  <si>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</si>
  <si>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</si>
  <si>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</si>
  <si>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</si>
  <si>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</si>
  <si>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</si>
  <si>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</si>
  <si>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</si>
  <si>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</si>
  <si>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</si>
  <si>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</si>
  <si>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</si>
  <si>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</si>
  <si>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</si>
  <si>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</si>
  <si>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</si>
  <si>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</si>
  <si>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</si>
  <si>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</si>
  <si>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</si>
  <si>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</si>
  <si>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</si>
  <si>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</si>
  <si>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</si>
  <si>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</si>
  <si>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</si>
  <si>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</si>
  <si>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</si>
  <si>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</si>
  <si>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</si>
  <si>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</si>
  <si>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</si>
  <si>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</si>
  <si>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</si>
  <si>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</si>
  <si>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</si>
  <si>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</si>
  <si>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</si>
  <si>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</si>
  <si>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</si>
  <si>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</si>
  <si>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</si>
  <si>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</si>
  <si>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</si>
  <si>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</si>
  <si>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</si>
  <si>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</si>
  <si>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</si>
  <si>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</si>
  <si>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</si>
  <si>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</si>
  <si>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</si>
  <si>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</si>
  <si>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</si>
  <si>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</si>
  <si>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</si>
  <si>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</si>
  <si>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</si>
  <si>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</si>
  <si>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</si>
  <si>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</si>
  <si>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</si>
  <si>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</si>
  <si>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</si>
  <si>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</si>
  <si>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</si>
  <si>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</si>
  <si>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</si>
  <si>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</si>
  <si>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</si>
  <si>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</si>
  <si>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</si>
  <si>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</si>
  <si>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</si>
  <si>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</si>
  <si>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</si>
  <si>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</si>
  <si>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</si>
  <si>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</si>
  <si>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</si>
  <si>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</si>
  <si>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</si>
  <si>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</si>
  <si>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</si>
  <si>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</si>
  <si>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</si>
  <si>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</si>
  <si>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</si>
  <si>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</si>
  <si>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</si>
  <si>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</si>
  <si>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</si>
  <si>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</si>
  <si>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</si>
  <si>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</si>
  <si>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</si>
  <si>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</si>
  <si>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</si>
  <si>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</si>
  <si>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</si>
  <si>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</si>
  <si>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</si>
  <si>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</si>
  <si>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</si>
  <si>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</si>
  <si>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</si>
  <si>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</si>
  <si>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</si>
  <si>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</si>
  <si>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</si>
  <si>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</si>
  <si>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</si>
  <si>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</si>
  <si>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</si>
  <si>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</si>
  <si>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</si>
  <si>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</si>
  <si>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</si>
  <si>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</si>
  <si>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</si>
  <si>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</si>
  <si>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</si>
  <si>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</si>
  <si>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</si>
  <si>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</si>
  <si>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</si>
  <si>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</si>
  <si>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</si>
  <si>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</si>
  <si>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</si>
  <si>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</si>
  <si>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</si>
  <si>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</si>
  <si>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</si>
  <si>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</si>
  <si>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</si>
  <si>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</si>
  <si>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</si>
  <si>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</si>
  <si>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</si>
  <si>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</si>
  <si>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</si>
  <si>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</si>
  <si>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</si>
  <si>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</si>
  <si>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</si>
  <si>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</si>
  <si>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</si>
  <si>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</si>
  <si>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</si>
  <si>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</si>
  <si>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</si>
  <si>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</si>
  <si>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</si>
  <si>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</si>
  <si>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</si>
  <si>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</si>
  <si>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</si>
  <si>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</si>
  <si>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</si>
  <si>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</si>
  <si>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</si>
  <si>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</si>
  <si>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</si>
  <si>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</si>
  <si>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</si>
  <si>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</si>
  <si>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</si>
  <si>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</si>
  <si>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</si>
  <si>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</si>
  <si>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</si>
  <si>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</si>
  <si>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</si>
  <si>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</si>
  <si>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</si>
  <si>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</si>
  <si>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</si>
  <si>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</si>
  <si>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</si>
  <si>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</si>
  <si>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</si>
  <si>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</si>
  <si>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</si>
  <si>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</si>
  <si>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</si>
  <si>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</si>
  <si>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</si>
  <si>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</si>
  <si>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</si>
  <si>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</si>
  <si>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</si>
  <si>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</si>
  <si>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</si>
  <si>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</si>
  <si>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</si>
  <si>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</si>
  <si>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</si>
  <si>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</si>
  <si>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</si>
  <si>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</si>
  <si>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</si>
  <si>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</si>
  <si>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</si>
  <si>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</si>
  <si>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</si>
  <si>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</si>
  <si>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</si>
  <si>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</si>
  <si>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</si>
  <si>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</si>
  <si>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</si>
  <si>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</si>
  <si>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</si>
  <si>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</si>
  <si>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</si>
  <si>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</si>
  <si>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</si>
  <si>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</si>
  <si>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</si>
  <si>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</si>
  <si>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</si>
  <si>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</si>
  <si>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</si>
  <si>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</si>
  <si>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</si>
  <si>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</si>
  <si>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</si>
  <si>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</si>
  <si>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</si>
  <si>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</si>
  <si>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</si>
  <si>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</si>
  <si>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</si>
  <si>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</si>
  <si>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</si>
  <si>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</si>
  <si>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</si>
  <si>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</si>
  <si>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</si>
  <si>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</si>
  <si>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</si>
  <si>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</si>
  <si>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</si>
  <si>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</si>
  <si>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</si>
  <si>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</si>
  <si>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</si>
  <si>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</si>
  <si>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</si>
  <si>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</si>
  <si>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</si>
  <si>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</si>
  <si>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</si>
  <si>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</si>
  <si>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</si>
  <si>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</si>
  <si>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</si>
  <si>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</si>
  <si>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</si>
  <si>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</si>
  <si>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</si>
  <si>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</si>
  <si>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</si>
  <si>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</si>
  <si>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</si>
  <si>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</si>
  <si>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</si>
  <si>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</si>
  <si>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</si>
  <si>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</si>
  <si>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</si>
  <si>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</si>
  <si>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</si>
  <si>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</si>
  <si>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</si>
  <si>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</si>
  <si>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</si>
  <si>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</si>
  <si>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</si>
  <si>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</si>
  <si>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</si>
  <si>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</si>
  <si>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</si>
  <si>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</si>
  <si>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</si>
  <si>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</si>
  <si>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</si>
  <si>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</si>
  <si>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</si>
  <si>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</si>
  <si>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</si>
  <si>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</si>
  <si>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</si>
  <si>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</si>
  <si>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</si>
  <si>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</si>
  <si>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</si>
  <si>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</si>
  <si>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</si>
  <si>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</si>
  <si>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</si>
  <si>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</si>
  <si>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</si>
  <si>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</si>
  <si>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</si>
  <si>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</si>
  <si>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</si>
  <si>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</si>
  <si>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</si>
  <si>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</si>
  <si>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</si>
  <si>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</si>
  <si>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</si>
  <si>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</si>
  <si>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</si>
  <si>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</si>
  <si>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</si>
  <si>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</si>
  <si>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</si>
  <si>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</si>
  <si>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</si>
  <si>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</si>
  <si>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</si>
  <si>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</si>
  <si>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</si>
  <si>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</si>
  <si>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</si>
  <si>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</si>
  <si>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</si>
  <si>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</si>
  <si>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</si>
  <si>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</si>
  <si>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</si>
  <si>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</si>
  <si>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</si>
  <si>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</si>
  <si>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</si>
  <si>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</si>
  <si>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</si>
  <si>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</si>
  <si>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</si>
  <si>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</si>
  <si>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</si>
  <si>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</si>
  <si>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</si>
  <si>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</si>
  <si>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</si>
  <si>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</si>
  <si>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</si>
  <si>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</si>
  <si>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</si>
  <si>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</si>
  <si>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</si>
  <si>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</si>
  <si>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</si>
  <si>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</si>
  <si>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</si>
  <si>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</si>
  <si>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</si>
  <si>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</si>
  <si>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</si>
  <si>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</si>
  <si>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</si>
  <si>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</si>
  <si>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</si>
  <si>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</si>
  <si>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</si>
  <si>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</si>
  <si>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</si>
  <si>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</si>
  <si>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</si>
  <si>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</si>
  <si>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</si>
  <si>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</si>
  <si>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</si>
  <si>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</si>
  <si>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</si>
  <si>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</si>
  <si>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</si>
  <si>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</si>
  <si>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</si>
  <si>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</si>
  <si>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</si>
  <si>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</si>
  <si>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</si>
  <si>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</si>
  <si>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</si>
  <si>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</si>
  <si>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</si>
  <si>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</si>
  <si>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</si>
  <si>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</si>
  <si>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</si>
  <si>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</si>
  <si>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</si>
  <si>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</si>
  <si>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</si>
  <si>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</si>
  <si>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</si>
  <si>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</si>
  <si>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</si>
  <si>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</si>
  <si>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</si>
  <si>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</si>
  <si>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</si>
  <si>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</si>
  <si>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</si>
  <si>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</si>
  <si>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</si>
  <si>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</si>
  <si>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</si>
  <si>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</si>
  <si>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</si>
  <si>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</si>
  <si>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</si>
  <si>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</si>
  <si>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</si>
  <si>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</si>
  <si>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</si>
  <si>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</si>
  <si>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</si>
  <si>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</si>
  <si>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</si>
  <si>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</si>
  <si>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</si>
  <si>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</si>
  <si>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</si>
  <si>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</si>
  <si>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</si>
  <si>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</si>
  <si>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</si>
  <si>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</si>
  <si>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</si>
  <si>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</si>
  <si>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</si>
  <si>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</si>
  <si>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</si>
  <si>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</si>
  <si>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</si>
  <si>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</si>
  <si>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</si>
  <si>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</si>
  <si>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</si>
  <si>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</si>
  <si>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</si>
  <si>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</si>
  <si>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</si>
  <si>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</si>
  <si>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</si>
  <si>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</si>
  <si>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</si>
  <si>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</si>
  <si>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</si>
  <si>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</si>
  <si>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</si>
  <si>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</si>
  <si>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</si>
  <si>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</si>
  <si>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</si>
  <si>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</si>
  <si>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</si>
  <si>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</si>
  <si>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</si>
  <si>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</si>
  <si>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</si>
  <si>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</si>
  <si>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</si>
  <si>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</si>
  <si>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</si>
  <si>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</si>
  <si>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</si>
  <si>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</si>
  <si>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</si>
  <si>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</si>
  <si>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</si>
  <si>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</si>
  <si>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</si>
  <si>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</si>
  <si>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</si>
  <si>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</si>
  <si>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</si>
  <si>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</si>
  <si>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</si>
  <si>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</si>
  <si>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</si>
  <si>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</si>
  <si>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</si>
  <si>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</si>
  <si>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</si>
  <si>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</si>
  <si>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</si>
  <si>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</si>
  <si>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</si>
  <si>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</si>
  <si>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</si>
  <si>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</si>
  <si>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</si>
  <si>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</si>
  <si>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</si>
  <si>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</si>
  <si>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</si>
  <si>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</si>
  <si>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</si>
  <si>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</si>
  <si>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</si>
  <si>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</si>
  <si>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</si>
  <si>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</si>
  <si>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</si>
  <si>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</si>
  <si>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</si>
  <si>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</si>
  <si>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</si>
  <si>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</si>
  <si>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</si>
  <si>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</si>
  <si>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</si>
  <si>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</si>
  <si>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</si>
  <si>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</si>
  <si>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</si>
  <si>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</si>
  <si>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</si>
  <si>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</si>
  <si>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</si>
  <si>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</si>
  <si>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</si>
  <si>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</si>
  <si>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</si>
  <si>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</si>
  <si>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</si>
  <si>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</si>
  <si>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</si>
  <si>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</si>
  <si>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</si>
  <si>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</si>
  <si>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</si>
  <si>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</si>
  <si>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</si>
  <si>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</si>
  <si>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</si>
  <si>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</si>
  <si>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</si>
  <si>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</si>
  <si>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</si>
  <si>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</si>
  <si>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</si>
  <si>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</si>
  <si>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</si>
  <si>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</si>
  <si>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</si>
  <si>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</si>
  <si>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</si>
  <si>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</si>
  <si>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</si>
  <si>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</si>
  <si>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</si>
  <si>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</si>
  <si>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</si>
  <si>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</si>
  <si>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</si>
  <si>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</si>
  <si>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</si>
  <si>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</si>
  <si>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</si>
  <si>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</si>
  <si>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</si>
  <si>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</si>
  <si>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</si>
  <si>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</si>
  <si>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</si>
  <si>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</si>
  <si>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</si>
  <si>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</si>
  <si>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</si>
  <si>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</si>
  <si>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</si>
  <si>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</si>
  <si>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</si>
  <si>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</si>
  <si>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</si>
  <si>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</si>
  <si>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</si>
  <si>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</si>
  <si>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</si>
  <si>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</si>
  <si>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</si>
  <si>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</si>
  <si>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</si>
  <si>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</si>
  <si>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</si>
  <si>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</si>
  <si>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</si>
  <si>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</si>
  <si>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</si>
  <si>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</si>
  <si>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</si>
  <si>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</si>
  <si>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</si>
  <si>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</si>
  <si>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</si>
  <si>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</si>
  <si>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</si>
  <si>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</si>
  <si>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</si>
  <si>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</si>
  <si>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</si>
  <si>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</si>
  <si>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</si>
  <si>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</si>
  <si>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</si>
  <si>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</si>
  <si>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</si>
  <si>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</si>
  <si>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</si>
  <si>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</si>
  <si>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</si>
  <si>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</si>
  <si>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</si>
  <si>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</si>
  <si>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</si>
  <si>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</si>
  <si>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</si>
  <si>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</si>
  <si>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</si>
  <si>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</si>
  <si>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</si>
  <si>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</si>
  <si>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</si>
  <si>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</si>
  <si>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</si>
  <si>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</si>
  <si>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</si>
  <si>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</si>
  <si>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</si>
  <si>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</si>
  <si>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</si>
  <si>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</si>
  <si>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</si>
  <si>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</si>
  <si>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</si>
  <si>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</si>
  <si>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</si>
  <si>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</si>
  <si>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</si>
  <si>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</si>
  <si>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</si>
  <si>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</si>
  <si>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</si>
  <si>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</si>
  <si>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</si>
  <si>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</si>
  <si>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</si>
  <si>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</si>
  <si>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</si>
  <si>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</si>
  <si>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</si>
  <si>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</si>
  <si>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</si>
  <si>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</si>
  <si>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</si>
  <si>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</si>
  <si>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</si>
  <si>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</si>
  <si>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</si>
  <si>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</si>
  <si>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</si>
  <si>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</si>
  <si>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</si>
  <si>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</si>
  <si>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</si>
  <si>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</si>
  <si>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</si>
  <si>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</si>
  <si>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</si>
  <si>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</si>
  <si>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</si>
  <si>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</si>
  <si>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</si>
  <si>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</si>
  <si>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</si>
  <si>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</si>
  <si>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</si>
  <si>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</si>
  <si>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</si>
  <si>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</si>
  <si>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</si>
  <si>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</si>
  <si>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</si>
  <si>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</si>
  <si>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</si>
  <si>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</si>
  <si>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</si>
  <si>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</si>
  <si>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</si>
  <si>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</si>
  <si>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</si>
  <si>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</si>
  <si>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</si>
  <si>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</si>
  <si>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</si>
  <si>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</si>
  <si>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</si>
  <si>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</si>
  <si>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</si>
  <si>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</si>
  <si>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</si>
  <si>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</si>
  <si>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</si>
  <si>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</si>
  <si>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</si>
  <si>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</si>
  <si>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</si>
  <si>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</si>
  <si>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</si>
  <si>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</si>
  <si>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</si>
  <si>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</si>
  <si>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</si>
  <si>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</si>
  <si>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</si>
  <si>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</si>
  <si>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</si>
  <si>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</si>
  <si>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</si>
  <si>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</si>
  <si>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</si>
  <si>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</si>
  <si>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</si>
  <si>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</si>
  <si>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</si>
  <si>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</si>
  <si>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</si>
  <si>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</si>
  <si>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</si>
  <si>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</si>
  <si>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</si>
  <si>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</si>
  <si>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</si>
  <si>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</si>
  <si>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</si>
  <si>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</si>
  <si>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</si>
  <si>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</si>
  <si>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</si>
  <si>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</si>
  <si>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</si>
  <si>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</si>
  <si>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</si>
  <si>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</si>
  <si>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</si>
  <si>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</si>
  <si>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</si>
  <si>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</si>
  <si>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</si>
  <si>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</si>
  <si>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</si>
  <si>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</si>
  <si>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</si>
  <si>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</si>
  <si>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</si>
  <si>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</si>
  <si>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</si>
  <si>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</si>
  <si>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</si>
  <si>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</si>
  <si>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</si>
  <si>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</si>
  <si>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</si>
  <si>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</si>
  <si>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</si>
  <si>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</si>
  <si>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</si>
  <si>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</si>
  <si>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</si>
  <si>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</si>
  <si>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</si>
  <si>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</si>
  <si>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</si>
  <si>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</si>
  <si>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</si>
  <si>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</si>
  <si>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</si>
  <si>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</si>
  <si>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</si>
  <si>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</si>
  <si>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</si>
  <si>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</si>
  <si>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</si>
  <si>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</si>
  <si>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</si>
  <si>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</si>
  <si>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</si>
  <si>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</si>
  <si>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</si>
  <si>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</si>
  <si>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</si>
  <si>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</si>
  <si>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</si>
  <si>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</si>
  <si>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</si>
  <si>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</si>
  <si>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</si>
  <si>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</si>
  <si>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</si>
  <si>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</si>
  <si>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</si>
  <si>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</si>
  <si>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</si>
  <si>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</si>
  <si>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</si>
  <si>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</si>
  <si>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</si>
  <si>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</si>
  <si>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</si>
  <si>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</si>
  <si>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</si>
  <si>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</si>
  <si>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</si>
  <si>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</si>
  <si>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</si>
  <si>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</si>
  <si>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</si>
  <si>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</si>
  <si>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</si>
  <si>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</si>
  <si>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</si>
  <si>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</si>
  <si>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</si>
  <si>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</si>
  <si>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</si>
  <si>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</si>
  <si>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</si>
  <si>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</si>
  <si>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</si>
  <si>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</si>
  <si>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</si>
  <si>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</si>
  <si>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</si>
  <si>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</si>
  <si>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</si>
  <si>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</si>
  <si>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</si>
  <si>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</si>
  <si>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</si>
  <si>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</si>
  <si>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</si>
  <si>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</si>
  <si>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</si>
  <si>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</si>
  <si>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</si>
  <si>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</si>
  <si>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</si>
  <si>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</si>
  <si>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</si>
  <si>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</si>
  <si>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</si>
  <si>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</si>
  <si>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</si>
  <si>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</si>
  <si>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</si>
  <si>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</si>
  <si>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</si>
  <si>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</si>
  <si>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</si>
  <si>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</si>
  <si>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</si>
  <si>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</si>
  <si>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</si>
  <si>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</si>
  <si>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</si>
  <si>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</si>
  <si>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</si>
  <si>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</si>
  <si>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</si>
  <si>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</si>
  <si>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</si>
  <si>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</si>
  <si>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</si>
  <si>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</si>
  <si>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</si>
  <si>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</si>
  <si>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</si>
  <si>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</si>
  <si>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</si>
  <si>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</si>
  <si>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</si>
  <si>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</si>
  <si>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</si>
  <si>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</si>
  <si>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</si>
  <si>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</si>
  <si>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</si>
  <si>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</si>
  <si>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</si>
  <si>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</si>
  <si>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</si>
  <si>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</si>
  <si>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</si>
  <si>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</si>
  <si>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</si>
  <si>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</si>
  <si>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</si>
  <si>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</si>
  <si>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</si>
  <si>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</si>
  <si>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</si>
  <si>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</si>
  <si>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</si>
  <si>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</si>
  <si>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</si>
  <si>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</si>
  <si>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</si>
  <si>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</si>
  <si>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</si>
  <si>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</si>
  <si>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</si>
  <si>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</si>
  <si>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</si>
  <si>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</si>
  <si>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</si>
  <si>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</si>
  <si>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</si>
  <si>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</si>
  <si>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</si>
  <si>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</si>
  <si>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</si>
  <si>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</si>
  <si>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</si>
  <si>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</si>
  <si>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</si>
  <si>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</si>
  <si>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</si>
  <si>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</si>
  <si>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</si>
  <si>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</si>
  <si>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</si>
  <si>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</si>
  <si>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</si>
  <si>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</si>
  <si>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</si>
  <si>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</si>
  <si>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</si>
  <si>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</si>
  <si>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</si>
  <si>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</si>
  <si>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</si>
  <si>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</si>
  <si>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</si>
  <si>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</si>
  <si>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</si>
  <si>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</si>
  <si>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</si>
  <si>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</si>
  <si>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</si>
  <si>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</si>
  <si>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</si>
  <si>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</si>
  <si>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</si>
  <si>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</si>
  <si>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</si>
  <si>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</si>
  <si>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</si>
  <si>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</si>
  <si>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</si>
  <si>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</si>
  <si>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</si>
  <si>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</si>
  <si>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</si>
  <si>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</si>
  <si>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</si>
  <si>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</si>
  <si>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</si>
  <si>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</si>
  <si>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</si>
  <si>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</si>
  <si>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</si>
  <si>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</si>
  <si>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</si>
  <si>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</si>
  <si>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</si>
  <si>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</si>
  <si>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</si>
  <si>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</si>
  <si>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</si>
  <si>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</si>
  <si>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</si>
  <si>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</si>
  <si>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</si>
  <si>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</si>
  <si>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</si>
  <si>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</si>
  <si>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</si>
  <si>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</si>
  <si>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</si>
  <si>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</si>
  <si>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</si>
  <si>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</si>
  <si>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</si>
  <si>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</si>
  <si>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</si>
  <si>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</si>
  <si>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</si>
  <si>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</si>
  <si>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</si>
  <si>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</si>
  <si>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</si>
  <si>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</si>
  <si>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</si>
  <si>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</si>
  <si>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</si>
  <si>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</si>
  <si>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</si>
  <si>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</si>
  <si>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</si>
  <si>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</si>
  <si>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</si>
  <si>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</si>
  <si>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</si>
  <si>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</si>
  <si>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</si>
  <si>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</si>
  <si>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</si>
  <si>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</si>
  <si>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</si>
  <si>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</si>
  <si>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</si>
  <si>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</si>
  <si>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</si>
  <si>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</si>
  <si>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</si>
  <si>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</si>
  <si>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</si>
  <si>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</si>
  <si>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</si>
  <si>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</si>
  <si>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</si>
  <si>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</si>
  <si>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</si>
  <si>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</si>
  <si>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</si>
  <si>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</si>
  <si>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</si>
  <si>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</si>
  <si>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</si>
  <si>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</si>
  <si>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</si>
  <si>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</si>
  <si>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</si>
  <si>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</si>
  <si>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</si>
  <si>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</si>
  <si>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</si>
  <si>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</si>
  <si>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</si>
  <si>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</si>
  <si>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</si>
  <si>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</si>
  <si>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</si>
  <si>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</si>
  <si>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</si>
  <si>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</si>
  <si>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</si>
  <si>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</si>
  <si>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</si>
  <si>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</si>
  <si>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</si>
  <si>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</si>
  <si>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</si>
  <si>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</si>
  <si>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</si>
  <si>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</si>
  <si>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</si>
  <si>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</si>
  <si>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</si>
  <si>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</si>
  <si>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</si>
  <si>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</si>
  <si>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</si>
  <si>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</si>
  <si>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</si>
  <si>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</si>
  <si>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</si>
  <si>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</si>
  <si>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</si>
  <si>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</si>
  <si>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</si>
  <si>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</si>
  <si>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</si>
  <si>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</si>
  <si>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</si>
  <si>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</si>
  <si>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</si>
  <si>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</si>
  <si>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</si>
  <si>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</si>
  <si>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</si>
  <si>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</si>
  <si>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</si>
  <si>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</si>
  <si>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</si>
  <si>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</si>
  <si>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</si>
  <si>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</si>
  <si>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</si>
  <si>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</si>
  <si>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</si>
  <si>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</si>
  <si>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</si>
  <si>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</si>
  <si>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</si>
  <si>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</si>
  <si>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</si>
  <si>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</si>
  <si>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</si>
  <si>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</si>
  <si>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</si>
  <si>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</si>
  <si>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</si>
  <si>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</si>
  <si>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</si>
  <si>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</si>
  <si>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</si>
  <si>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</si>
  <si>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</si>
  <si>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</si>
  <si>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</si>
  <si>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</si>
  <si>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</si>
  <si>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</si>
  <si>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</si>
  <si>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</si>
  <si>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</si>
  <si>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</si>
  <si>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</si>
  <si>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</si>
  <si>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</si>
  <si>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</si>
  <si>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</si>
  <si>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</si>
  <si>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</si>
  <si>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</si>
  <si>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</si>
  <si>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</si>
  <si>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</si>
  <si>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</si>
  <si>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</si>
  <si>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</si>
  <si>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</si>
  <si>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</si>
  <si>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</si>
  <si>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</si>
  <si>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</si>
  <si>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</si>
  <si>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</si>
  <si>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</si>
  <si>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</si>
  <si>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</si>
  <si>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</si>
  <si>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</si>
  <si>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</si>
  <si>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</si>
  <si>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</si>
  <si>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</si>
  <si>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</si>
  <si>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</si>
  <si>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</si>
  <si>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</si>
  <si>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</si>
  <si>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</si>
  <si>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</si>
  <si>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</si>
  <si>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</si>
  <si>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</si>
  <si>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</si>
  <si>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</si>
  <si>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</si>
  <si>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</si>
  <si>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</si>
  <si>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</si>
  <si>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</si>
  <si>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</si>
  <si>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</si>
  <si>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</si>
  <si>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</si>
  <si>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</si>
  <si>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</si>
  <si>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</si>
  <si>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</si>
  <si>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</si>
  <si>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</si>
  <si>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</si>
  <si>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</si>
  <si>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</si>
  <si>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</si>
  <si>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</si>
  <si>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</si>
  <si>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</si>
  <si>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</si>
  <si>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</si>
  <si>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</si>
  <si>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</si>
  <si>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</si>
  <si>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</si>
  <si>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</si>
  <si>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</si>
  <si>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</si>
  <si>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</si>
  <si>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</si>
  <si>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</si>
  <si>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</si>
  <si>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</si>
  <si>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</si>
  <si>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</si>
  <si>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</si>
  <si>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</si>
  <si>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</si>
  <si>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</si>
  <si>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</si>
  <si>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</si>
  <si>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</si>
  <si>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</si>
  <si>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</si>
  <si>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</si>
  <si>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</si>
  <si>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</si>
  <si>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</si>
  <si>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</si>
  <si>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</si>
  <si>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</si>
  <si>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</si>
  <si>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</si>
  <si>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</si>
  <si>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</si>
  <si>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</si>
  <si>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</si>
  <si>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</si>
  <si>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</si>
  <si>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</si>
  <si>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</si>
  <si>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</si>
  <si>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</si>
  <si>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</si>
  <si>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</si>
  <si>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</si>
  <si>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</si>
  <si>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</si>
  <si>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</si>
  <si>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</si>
  <si>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</si>
  <si>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</si>
  <si>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</si>
  <si>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</si>
  <si>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</si>
  <si>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</si>
  <si>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</si>
  <si>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</si>
  <si>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</si>
  <si>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</si>
  <si>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</si>
  <si>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</si>
  <si>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</si>
  <si>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</si>
  <si>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</si>
  <si>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</si>
  <si>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</si>
  <si>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</si>
  <si>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</si>
  <si>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</si>
  <si>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</si>
  <si>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</si>
  <si>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</si>
  <si>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</si>
  <si>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</si>
  <si>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</si>
  <si>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</si>
  <si>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</si>
  <si>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</si>
  <si>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</si>
  <si>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</si>
  <si>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</si>
  <si>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</si>
  <si>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</si>
  <si>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</si>
  <si>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</si>
  <si>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</si>
  <si>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</si>
  <si>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</si>
  <si>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</si>
  <si>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</si>
  <si>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</si>
  <si>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</si>
  <si>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</si>
  <si>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</si>
  <si>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</si>
  <si>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</si>
  <si>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</si>
  <si>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</si>
  <si>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</si>
  <si>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</si>
  <si>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</si>
  <si>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</si>
  <si>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</si>
  <si>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</si>
  <si>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</si>
  <si>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</si>
  <si>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</si>
  <si>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</si>
  <si>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</si>
  <si>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</si>
  <si>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</si>
  <si>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</si>
  <si>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</si>
  <si>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</si>
  <si>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</si>
  <si>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</si>
  <si>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</si>
  <si>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</si>
  <si>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</si>
  <si>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</si>
  <si>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</si>
  <si>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</si>
  <si>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</si>
  <si>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</si>
  <si>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</si>
  <si>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</si>
  <si>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</si>
  <si>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</si>
  <si>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</si>
  <si>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</si>
  <si>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</si>
  <si>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</si>
  <si>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</si>
  <si>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</si>
  <si>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</si>
  <si>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</si>
  <si>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</si>
  <si>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</si>
  <si>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</si>
  <si>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</si>
  <si>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</si>
  <si>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</si>
  <si>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</si>
  <si>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</si>
  <si>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</si>
  <si>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</si>
  <si>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</si>
  <si>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</si>
  <si>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</si>
  <si>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</si>
  <si>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</si>
  <si>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</si>
  <si>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</si>
  <si>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</si>
  <si>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</si>
  <si>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</si>
  <si>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</si>
  <si>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</si>
  <si>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</si>
  <si>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</si>
  <si>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</si>
  <si>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</si>
  <si>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</si>
  <si>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</si>
  <si>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</si>
  <si>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</si>
  <si>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</si>
  <si>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</si>
  <si>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</si>
  <si>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</si>
  <si>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</si>
  <si>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</si>
  <si>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</si>
  <si>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</si>
  <si>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</si>
  <si>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</si>
  <si>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</si>
  <si>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</si>
  <si>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</si>
  <si>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</si>
  <si>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</si>
  <si>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</si>
  <si>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</si>
  <si>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</si>
  <si>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</si>
  <si>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</si>
  <si>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</si>
  <si>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</si>
  <si>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</si>
  <si>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</si>
  <si>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</si>
  <si>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</si>
  <si>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</si>
  <si>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</si>
  <si>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</si>
  <si>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</si>
  <si>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</si>
  <si>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</si>
  <si>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</si>
  <si>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</si>
  <si>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</si>
  <si>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</si>
  <si>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</si>
  <si>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</si>
  <si>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</si>
  <si>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</si>
  <si>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</si>
  <si>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</si>
  <si>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</si>
  <si>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</si>
  <si>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</si>
  <si>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</si>
  <si>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</si>
  <si>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</si>
  <si>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</si>
  <si>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</si>
  <si>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</si>
  <si>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</si>
  <si>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</si>
  <si>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</si>
  <si>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</si>
  <si>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</si>
  <si>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</si>
  <si>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</si>
  <si>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</si>
  <si>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</si>
  <si>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</si>
  <si>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</si>
  <si>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</si>
  <si>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</si>
  <si>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</si>
  <si>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</si>
  <si>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</si>
  <si>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</si>
  <si>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</si>
  <si>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</si>
  <si>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</si>
  <si>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</si>
  <si>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</si>
  <si>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</si>
  <si>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</si>
  <si>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</si>
  <si>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</si>
  <si>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</si>
  <si>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</si>
  <si>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</si>
  <si>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</si>
  <si>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</si>
  <si>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</si>
  <si>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</si>
  <si>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</si>
  <si>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</si>
  <si>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</si>
  <si>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</si>
  <si>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</si>
  <si>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</si>
  <si>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</si>
  <si>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</si>
  <si>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</si>
  <si>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</si>
  <si>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</si>
  <si>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</si>
  <si>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</si>
  <si>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</si>
  <si>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</si>
  <si>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</si>
  <si>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</si>
  <si>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</si>
  <si>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</si>
  <si>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</si>
  <si>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</si>
  <si>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</si>
  <si>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</si>
  <si>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</si>
  <si>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</si>
  <si>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</si>
  <si>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</si>
  <si>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</si>
  <si>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</si>
  <si>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</si>
  <si>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</si>
  <si>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</si>
  <si>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</si>
  <si>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</si>
  <si>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</si>
  <si>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</si>
  <si>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</si>
  <si>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</si>
  <si>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</si>
  <si>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</si>
  <si>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</si>
  <si>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</si>
  <si>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</si>
  <si>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</si>
  <si>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</si>
  <si>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</si>
  <si>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</si>
  <si>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</si>
  <si>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</si>
  <si>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</si>
  <si>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</si>
  <si>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</si>
  <si>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</si>
  <si>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</si>
  <si>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</si>
  <si>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</si>
  <si>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</si>
  <si>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</si>
  <si>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</si>
  <si>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</si>
  <si>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</si>
  <si>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</si>
  <si>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</si>
  <si>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</si>
  <si>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</si>
  <si>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</si>
  <si>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</si>
  <si>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</si>
  <si>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</si>
  <si>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</si>
  <si>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</si>
  <si>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</si>
  <si>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</si>
  <si>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</si>
  <si>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</si>
  <si>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</si>
  <si>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</si>
  <si>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</si>
  <si>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</si>
  <si>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</si>
  <si>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</si>
  <si>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</si>
  <si>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</si>
  <si>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</si>
  <si>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</si>
  <si>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</si>
  <si>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</si>
  <si>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</si>
  <si>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</si>
  <si>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</si>
  <si>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</si>
  <si>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</si>
  <si>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</si>
  <si>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</si>
  <si>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</si>
  <si>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</si>
  <si>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</si>
  <si>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</si>
  <si>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</si>
  <si>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</si>
  <si>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</si>
  <si>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</si>
  <si>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</si>
  <si>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</si>
  <si>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</si>
  <si>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</si>
  <si>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</si>
  <si>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</si>
  <si>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</si>
  <si>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</si>
  <si>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</si>
  <si>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</si>
  <si>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</si>
  <si>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</si>
  <si>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</si>
  <si>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</si>
  <si>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</si>
  <si>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</si>
  <si>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</si>
  <si>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</si>
  <si>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</si>
  <si>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</si>
  <si>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</si>
  <si>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</si>
  <si>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</si>
  <si>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</si>
  <si>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</si>
  <si>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</si>
  <si>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</si>
  <si>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</si>
  <si>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</si>
  <si>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</si>
  <si>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</si>
  <si>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</si>
  <si>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</si>
  <si>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</si>
  <si>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</si>
  <si>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</si>
  <si>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</si>
  <si>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</si>
  <si>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</si>
  <si>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</si>
  <si>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</si>
  <si>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</si>
  <si>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</si>
  <si>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</si>
  <si>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</si>
  <si>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</si>
  <si>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</si>
  <si>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</si>
  <si>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</si>
  <si>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</si>
  <si>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</si>
  <si>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</si>
  <si>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</si>
  <si>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</si>
  <si>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</si>
  <si>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</si>
  <si>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</si>
  <si>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</si>
  <si>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</si>
  <si>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</si>
  <si>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</si>
  <si>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</si>
  <si>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</si>
  <si>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</si>
  <si>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</si>
  <si>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</si>
  <si>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</si>
  <si>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</si>
  <si>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</si>
  <si>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</si>
  <si>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</si>
  <si>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</si>
  <si>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</si>
  <si>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</si>
  <si>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</si>
  <si>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</si>
  <si>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</si>
  <si>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</si>
  <si>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</si>
  <si>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</si>
  <si>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</si>
  <si>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</si>
  <si>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</si>
  <si>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</si>
  <si>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</si>
  <si>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</si>
  <si>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</si>
  <si>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</si>
  <si>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</si>
  <si>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</si>
  <si>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</si>
  <si>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</si>
  <si>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</si>
  <si>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</si>
  <si>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</si>
  <si>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</si>
  <si>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</si>
  <si>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</si>
  <si>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</si>
  <si>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</si>
  <si>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</si>
  <si>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</si>
  <si>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</si>
  <si>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</si>
  <si>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</si>
  <si>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</si>
  <si>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</si>
  <si>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</si>
  <si>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</si>
  <si>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</si>
  <si>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</si>
  <si>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</si>
  <si>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</si>
  <si>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</si>
  <si>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</si>
  <si>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</si>
  <si>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</si>
  <si>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</si>
  <si>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</si>
  <si>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</si>
  <si>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</si>
  <si>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</si>
  <si>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</si>
  <si>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</si>
  <si>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</si>
  <si>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</si>
  <si>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</si>
  <si>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</si>
  <si>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</si>
  <si>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</si>
  <si>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</si>
  <si>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</si>
  <si>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</si>
  <si>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</si>
  <si>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</si>
  <si>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</si>
  <si>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</si>
  <si>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</si>
  <si>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</si>
  <si>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</si>
  <si>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</si>
  <si>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</si>
  <si>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</si>
  <si>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</si>
  <si>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</si>
  <si>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</si>
  <si>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</si>
  <si>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</si>
  <si>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</si>
  <si>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</si>
  <si>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</si>
  <si>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</si>
  <si>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</si>
  <si>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</si>
  <si>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</si>
  <si>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</si>
  <si>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</si>
  <si>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</si>
  <si>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</si>
  <si>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</si>
  <si>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</si>
  <si>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</si>
  <si>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</si>
  <si>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</si>
  <si>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</si>
  <si>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</si>
  <si>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</si>
  <si>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</si>
  <si>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</si>
  <si>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</si>
  <si>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</si>
  <si>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</si>
  <si>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</si>
  <si>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</si>
  <si>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</si>
  <si>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</si>
  <si>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</si>
  <si>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</si>
  <si>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</si>
  <si>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</si>
  <si>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</si>
  <si>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</si>
  <si>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</si>
  <si>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</si>
  <si>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</si>
  <si>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</si>
  <si>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</si>
  <si>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</si>
  <si>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</si>
  <si>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</si>
  <si>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</si>
  <si>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</si>
  <si>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</si>
  <si>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</si>
  <si>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</si>
  <si>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</si>
  <si>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</si>
  <si>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</si>
  <si>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</si>
  <si>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</si>
  <si>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</si>
  <si>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</si>
  <si>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</si>
  <si>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</si>
  <si>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</si>
  <si>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</si>
  <si>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</si>
  <si>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</si>
  <si>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</si>
  <si>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</si>
  <si>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</si>
  <si>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</si>
  <si>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</si>
  <si>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</si>
  <si>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</si>
  <si>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</si>
  <si>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</si>
  <si>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</si>
  <si>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</si>
  <si>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</si>
  <si>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</si>
  <si>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</si>
  <si>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</si>
  <si>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</si>
  <si>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</si>
  <si>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</si>
  <si>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</si>
  <si>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</si>
  <si>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</si>
  <si>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</si>
  <si>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</si>
  <si>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</si>
  <si>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</si>
  <si>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</si>
  <si>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</si>
  <si>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</si>
  <si>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</si>
  <si>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</si>
  <si>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</si>
  <si>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</si>
  <si>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</si>
  <si>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</si>
  <si>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</si>
  <si>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</si>
  <si>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</si>
  <si>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</si>
  <si>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</si>
  <si>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</si>
  <si>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</si>
  <si>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</si>
  <si>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</si>
  <si>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</si>
  <si>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</si>
  <si>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</si>
  <si>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</si>
  <si>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</si>
  <si>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</si>
  <si>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</si>
  <si>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</si>
  <si>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</si>
  <si>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</si>
  <si>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</si>
  <si>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</si>
  <si>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</si>
  <si>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</si>
  <si>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</si>
  <si>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</si>
  <si>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</si>
  <si>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</si>
  <si>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</si>
  <si>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</si>
  <si>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</si>
  <si>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</si>
  <si>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</si>
  <si>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</si>
  <si>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</si>
  <si>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</si>
  <si>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</si>
  <si>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</si>
  <si>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</si>
  <si>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</si>
  <si>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</si>
  <si>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</si>
  <si>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</si>
  <si>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</si>
  <si>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</si>
  <si>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</si>
  <si>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</si>
  <si>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</si>
  <si>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</si>
  <si>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</si>
  <si>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</si>
  <si>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</si>
  <si>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</si>
  <si>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</si>
  <si>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</si>
  <si>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</si>
  <si>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</si>
  <si>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</si>
  <si>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</si>
  <si>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</si>
  <si>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</si>
  <si>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</si>
  <si>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</si>
  <si>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</si>
  <si>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</si>
  <si>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</si>
  <si>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</si>
  <si>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</si>
  <si>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</si>
  <si>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</si>
  <si>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</si>
  <si>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</si>
  <si>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</si>
  <si>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</si>
  <si>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</si>
  <si>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</si>
  <si>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</si>
  <si>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</si>
  <si>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</si>
  <si>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</si>
  <si>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</si>
  <si>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</si>
  <si>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</si>
  <si>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</si>
  <si>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</si>
  <si>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</si>
  <si>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</si>
  <si>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</si>
  <si>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</si>
  <si>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</si>
  <si>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</si>
  <si>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</si>
  <si>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</si>
  <si>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</si>
  <si>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</si>
  <si>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</si>
  <si>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</si>
  <si>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</si>
  <si>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</si>
  <si>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</si>
  <si>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</si>
  <si>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</si>
  <si>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</si>
  <si>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</si>
  <si>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</si>
  <si>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</si>
  <si>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</si>
  <si>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</si>
  <si>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</si>
  <si>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</si>
  <si>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</si>
  <si>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</si>
  <si>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</si>
  <si>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</si>
  <si>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</si>
  <si>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</si>
  <si>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</si>
  <si>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</si>
  <si>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</si>
  <si>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</si>
  <si>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</si>
  <si>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</si>
  <si>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</si>
  <si>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</si>
  <si>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</si>
  <si>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</si>
  <si>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</si>
  <si>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</si>
  <si>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</si>
  <si>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</si>
  <si>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</si>
  <si>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</si>
  <si>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</si>
  <si>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</si>
  <si>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</si>
  <si>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</si>
  <si>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</si>
  <si>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</si>
  <si>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</si>
  <si>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</si>
  <si>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</si>
  <si>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</si>
  <si>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</si>
  <si>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</si>
  <si>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</si>
  <si>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</si>
  <si>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</si>
  <si>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</si>
  <si>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</si>
  <si>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</si>
  <si>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</si>
  <si>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</si>
  <si>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</si>
  <si>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</si>
  <si>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</si>
  <si>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</si>
  <si>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</si>
  <si>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</si>
  <si>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</si>
  <si>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</si>
  <si>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</si>
  <si>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</si>
  <si>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</si>
  <si>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</si>
  <si>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</si>
  <si>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</si>
  <si>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</si>
  <si>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</si>
  <si>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</si>
  <si>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</si>
  <si>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</si>
  <si>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</si>
  <si>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</si>
  <si>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</si>
  <si>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</si>
  <si>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</si>
  <si>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</si>
  <si>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</si>
  <si>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</si>
  <si>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</si>
  <si>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</si>
  <si>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</si>
  <si>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</si>
  <si>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</si>
  <si>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</si>
  <si>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</si>
  <si>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</si>
  <si>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</si>
  <si>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</si>
  <si>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</si>
  <si>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</si>
  <si>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</si>
  <si>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</si>
  <si>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</si>
  <si>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</si>
  <si>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</si>
  <si>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</si>
  <si>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</si>
  <si>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</si>
  <si>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</si>
  <si>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</si>
  <si>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</si>
  <si>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</si>
  <si>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</si>
  <si>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</si>
  <si>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</si>
  <si>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</si>
  <si>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</si>
  <si>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</si>
  <si>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</si>
  <si>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</si>
  <si>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</si>
  <si>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</si>
  <si>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</si>
  <si>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</si>
  <si>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</si>
  <si>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</si>
  <si>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</si>
  <si>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</si>
  <si>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</si>
  <si>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</si>
  <si>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</si>
  <si>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</si>
  <si>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</si>
  <si>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</si>
  <si>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</si>
  <si>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</si>
  <si>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</si>
  <si>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</si>
  <si>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</si>
  <si>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</si>
  <si>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</si>
  <si>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</si>
  <si>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</si>
  <si>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</si>
  <si>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</si>
  <si>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</si>
  <si>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</si>
  <si>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</si>
  <si>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</si>
  <si>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</si>
  <si>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</si>
  <si>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</si>
  <si>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</si>
  <si>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</si>
  <si>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</si>
  <si>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</si>
  <si>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</si>
  <si>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</si>
  <si>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</si>
  <si>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</si>
  <si>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</si>
  <si>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</si>
  <si>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</si>
  <si>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</si>
  <si>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</si>
  <si>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</si>
  <si>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</si>
  <si>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</si>
  <si>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</si>
  <si>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</si>
  <si>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</si>
  <si>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</si>
  <si>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</si>
  <si>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</si>
  <si>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</si>
  <si>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</si>
  <si>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</si>
  <si>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</si>
  <si>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</si>
  <si>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</si>
  <si>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</si>
  <si>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</si>
  <si>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</si>
  <si>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</si>
  <si>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</si>
  <si>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</si>
  <si>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</si>
  <si>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</si>
  <si>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</si>
  <si>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</si>
  <si>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</si>
  <si>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</si>
  <si>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</si>
  <si>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</si>
  <si>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</si>
  <si>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</si>
  <si>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</si>
  <si>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</si>
  <si>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</si>
  <si>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</si>
  <si>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</si>
  <si>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</si>
  <si>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</si>
  <si>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</si>
  <si>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</si>
  <si>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</si>
  <si>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</si>
  <si>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</si>
  <si>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</si>
  <si>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</si>
  <si>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</si>
  <si>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</si>
  <si>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</si>
  <si>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</si>
  <si>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</si>
  <si>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</si>
  <si>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</si>
  <si>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</si>
  <si>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</si>
  <si>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</si>
  <si>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</si>
  <si>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</si>
  <si>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</si>
  <si>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</si>
  <si>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</si>
  <si>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</si>
  <si>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</si>
  <si>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</si>
  <si>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</si>
  <si>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</si>
  <si>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</si>
  <si>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</si>
  <si>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</si>
  <si>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</si>
  <si>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</si>
  <si>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</si>
  <si>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</si>
  <si>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</si>
  <si>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</si>
  <si>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</si>
  <si>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</si>
  <si>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</si>
  <si>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</si>
  <si>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</si>
  <si>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</si>
  <si>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</si>
  <si>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</si>
  <si>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</si>
  <si>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</si>
  <si>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</si>
  <si>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</si>
  <si>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</si>
  <si>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</si>
  <si>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</si>
  <si>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</si>
  <si>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</si>
  <si>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</si>
  <si>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</si>
  <si>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</si>
  <si>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</si>
  <si>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</si>
  <si>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</si>
  <si>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</si>
  <si>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</si>
  <si>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</si>
  <si>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</si>
  <si>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</si>
  <si>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</si>
  <si>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</si>
  <si>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</si>
  <si>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</si>
  <si>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</si>
  <si>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</si>
  <si>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</si>
  <si>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</si>
  <si>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</si>
  <si>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</si>
  <si>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</si>
  <si>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</si>
  <si>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</si>
  <si>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</si>
  <si>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</si>
  <si>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</si>
  <si>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</si>
  <si>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</si>
  <si>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</si>
  <si>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</si>
  <si>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</si>
  <si>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</si>
  <si>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</si>
  <si>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</si>
  <si>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</si>
  <si>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</si>
  <si>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</si>
  <si>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</si>
  <si>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</si>
  <si>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</si>
  <si>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</si>
  <si>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</si>
  <si>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</si>
  <si>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</si>
  <si>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</si>
  <si>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</si>
  <si>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</si>
  <si>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</si>
  <si>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</si>
  <si>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</si>
  <si>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</si>
  <si>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</si>
  <si>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</si>
  <si>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</si>
  <si>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</si>
  <si>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</si>
  <si>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</si>
  <si>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</si>
  <si>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</si>
  <si>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</si>
  <si>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</si>
  <si>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</si>
  <si>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</si>
  <si>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</si>
  <si>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</si>
  <si>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</si>
  <si>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</si>
  <si>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</si>
  <si>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</si>
  <si>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</si>
  <si>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</si>
  <si>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</si>
  <si>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</si>
  <si>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</si>
  <si>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</si>
  <si>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</si>
  <si>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</si>
  <si>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</si>
  <si>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</si>
  <si>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</si>
  <si>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</si>
  <si>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</si>
  <si>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</si>
  <si>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</si>
  <si>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</si>
  <si>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</si>
  <si>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</si>
  <si>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</si>
  <si>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</si>
  <si>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</si>
  <si>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</si>
  <si>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</si>
  <si>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</si>
  <si>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</si>
  <si>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</si>
  <si>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</si>
  <si>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</si>
  <si>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</si>
  <si>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</si>
  <si>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</si>
  <si>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</si>
  <si>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</si>
  <si>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</si>
  <si>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</si>
  <si>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</si>
  <si>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</si>
  <si>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</si>
  <si>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</si>
  <si>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</si>
  <si>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</si>
  <si>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</si>
  <si>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</si>
  <si>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</si>
  <si>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</si>
  <si>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</si>
  <si>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</si>
  <si>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</si>
  <si>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</si>
  <si>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</si>
  <si>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</si>
  <si>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</si>
  <si>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</si>
  <si>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</si>
  <si>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</si>
  <si>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</si>
  <si>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</si>
  <si>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</si>
  <si>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</si>
  <si>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</si>
  <si>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</si>
  <si>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</si>
  <si>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</si>
  <si>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</si>
  <si>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</si>
  <si>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</si>
  <si>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</si>
  <si>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</si>
  <si>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</si>
  <si>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</si>
  <si>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</si>
  <si>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</si>
  <si>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</si>
  <si>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</si>
  <si>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</si>
  <si>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</si>
  <si>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</si>
  <si>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</si>
  <si>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</si>
  <si>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</si>
  <si>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</si>
  <si>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</si>
  <si>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</si>
  <si>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</si>
  <si>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</si>
  <si>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</si>
  <si>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</si>
  <si>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</si>
  <si>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</si>
  <si>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</si>
  <si>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</si>
  <si>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</si>
  <si>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</si>
  <si>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</si>
  <si>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</si>
  <si>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</si>
  <si>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</si>
  <si>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</si>
  <si>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</si>
  <si>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</si>
  <si>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</si>
  <si>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</si>
  <si>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</si>
  <si>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</si>
  <si>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</si>
  <si>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</si>
  <si>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</si>
  <si>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</si>
  <si>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</si>
  <si>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</si>
  <si>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</si>
  <si>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</si>
  <si>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</si>
  <si>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</si>
  <si>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</si>
  <si>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</si>
  <si>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</si>
  <si>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</si>
  <si>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</si>
  <si>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</si>
  <si>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</si>
  <si>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</si>
  <si>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</si>
  <si>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</si>
  <si>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</si>
  <si>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</si>
  <si>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</si>
  <si>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</si>
  <si>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</si>
  <si>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</si>
  <si>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</si>
  <si>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</si>
  <si>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</si>
  <si>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</si>
  <si>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</si>
  <si>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</si>
  <si>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</si>
  <si>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</si>
  <si>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</si>
  <si>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</si>
  <si>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</si>
  <si>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</si>
  <si>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</si>
  <si>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</si>
  <si>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</si>
  <si>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</si>
  <si>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</si>
  <si>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</si>
  <si>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</si>
  <si>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</si>
  <si>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</si>
  <si>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</si>
  <si>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</si>
  <si>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</si>
  <si>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</si>
  <si>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</si>
  <si>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</si>
  <si>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</si>
  <si>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</si>
  <si>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</si>
  <si>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</si>
  <si>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</si>
  <si>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</si>
  <si>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</si>
  <si>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</si>
  <si>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</si>
  <si>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</si>
  <si>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</si>
  <si>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</si>
  <si>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</si>
  <si>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</si>
  <si>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</si>
  <si>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</si>
  <si>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</si>
  <si>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</si>
  <si>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</si>
  <si>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</si>
  <si>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</si>
  <si>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</si>
  <si>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</si>
  <si>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</si>
  <si>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</si>
  <si>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</si>
  <si>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</si>
  <si>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</si>
  <si>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</si>
  <si>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</si>
  <si>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</si>
  <si>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</si>
  <si>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</si>
  <si>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</si>
  <si>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</si>
  <si>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</si>
  <si>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</si>
  <si>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</si>
  <si>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</si>
  <si>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</si>
  <si>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</si>
  <si>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</si>
  <si>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</si>
  <si>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</si>
  <si>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</si>
  <si>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</si>
  <si>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</si>
  <si>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</si>
  <si>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</si>
  <si>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</si>
  <si>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</si>
  <si>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</si>
  <si>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</si>
  <si>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</si>
  <si>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</si>
  <si>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</si>
  <si>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</si>
  <si>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</si>
  <si>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</si>
  <si>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</si>
  <si>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</si>
  <si>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</si>
  <si>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</si>
  <si>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</si>
  <si>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</si>
  <si>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</si>
  <si>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</si>
  <si>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</si>
  <si>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</si>
  <si>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</si>
  <si>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</si>
  <si>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</si>
  <si>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</si>
  <si>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</si>
  <si>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</si>
  <si>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</si>
  <si>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</si>
  <si>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</si>
  <si>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</si>
  <si>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</si>
  <si>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</si>
  <si>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</si>
  <si>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</si>
  <si>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</si>
  <si>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</si>
  <si>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</si>
  <si>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</si>
  <si>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</si>
  <si>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</si>
  <si>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</si>
  <si>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</si>
  <si>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</si>
  <si>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</si>
  <si>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</si>
  <si>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</si>
  <si>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</si>
  <si>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</si>
  <si>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</si>
  <si>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</si>
  <si>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</si>
  <si>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</si>
  <si>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</si>
  <si>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</si>
  <si>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</si>
  <si>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</si>
  <si>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</si>
  <si>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</si>
  <si>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</si>
  <si>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</si>
  <si>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</si>
  <si>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</si>
  <si>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</si>
  <si>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</si>
  <si>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</si>
  <si>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</si>
  <si>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</si>
  <si>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</si>
  <si>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</si>
  <si>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</si>
  <si>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</si>
  <si>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</si>
  <si>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</si>
  <si>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</si>
  <si>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</si>
  <si>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</si>
  <si>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</si>
  <si>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</si>
  <si>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</si>
  <si>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</si>
  <si>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</si>
  <si>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</si>
  <si>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</si>
  <si>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</si>
  <si>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</si>
  <si>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</si>
  <si>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</si>
  <si>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</si>
  <si>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</si>
  <si>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</si>
  <si>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</si>
  <si>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</si>
  <si>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</si>
  <si>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</si>
  <si>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</si>
  <si>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</si>
  <si>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</si>
  <si>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</si>
  <si>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</si>
  <si>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</si>
  <si>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</si>
  <si>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</si>
  <si>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</si>
  <si>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</si>
  <si>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</si>
  <si>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</si>
  <si>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</si>
  <si>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</si>
  <si>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</si>
  <si>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</si>
  <si>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</si>
  <si>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</si>
  <si>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</si>
  <si>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</si>
  <si>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</si>
  <si>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</si>
  <si>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</si>
  <si>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</si>
  <si>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</si>
  <si>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</si>
  <si>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</si>
  <si>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</si>
  <si>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</si>
  <si>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</si>
  <si>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</si>
  <si>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</si>
  <si>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</si>
  <si>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</si>
  <si>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</si>
  <si>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</si>
  <si>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</si>
  <si>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</si>
  <si>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</si>
  <si>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</si>
  <si>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</si>
  <si>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</si>
  <si>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</si>
  <si>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</si>
  <si>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</si>
  <si>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</si>
  <si>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</si>
  <si>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</si>
  <si>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</si>
  <si>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</si>
  <si>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</si>
  <si>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</si>
  <si>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</si>
  <si>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</si>
  <si>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</si>
  <si>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</si>
  <si>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</si>
  <si>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</si>
  <si>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</si>
  <si>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</si>
  <si>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</si>
  <si>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</si>
  <si>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</si>
  <si>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</si>
  <si>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</si>
  <si>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</si>
  <si>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</si>
  <si>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</si>
  <si>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</si>
  <si>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</si>
  <si>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</si>
  <si>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</si>
  <si>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</si>
  <si>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</si>
  <si>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</si>
  <si>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</si>
  <si>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</si>
  <si>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</si>
  <si>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</si>
  <si>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</si>
  <si>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</si>
  <si>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</si>
  <si>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</si>
  <si>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</si>
  <si>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</si>
  <si>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</si>
  <si>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</si>
  <si>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</si>
  <si>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</si>
  <si>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</si>
  <si>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</si>
  <si>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</si>
  <si>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</si>
  <si>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</si>
  <si>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</si>
  <si>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</si>
  <si>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</si>
  <si>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</si>
  <si>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</si>
  <si>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</si>
  <si>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</si>
  <si>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</si>
  <si>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</si>
  <si>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</si>
  <si>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</si>
  <si>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</si>
  <si>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</si>
  <si>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</si>
  <si>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</si>
  <si>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</si>
  <si>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</si>
  <si>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</si>
  <si>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</si>
  <si>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</si>
  <si>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</si>
  <si>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</si>
  <si>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</si>
  <si>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</si>
  <si>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</si>
  <si>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</si>
  <si>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</si>
  <si>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</si>
  <si>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</si>
  <si>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</si>
  <si>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</si>
  <si>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</si>
  <si>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</si>
  <si>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</si>
  <si>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</si>
  <si>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</si>
  <si>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</si>
  <si>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</si>
  <si>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</si>
  <si>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</si>
  <si>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</si>
  <si>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</si>
  <si>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</si>
  <si>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</si>
  <si>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</si>
  <si>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</si>
  <si>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</si>
  <si>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</si>
  <si>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</si>
  <si>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</si>
  <si>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</si>
  <si>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</si>
  <si>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</si>
  <si>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</si>
  <si>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</si>
  <si>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</si>
  <si>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</si>
  <si>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</si>
  <si>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</si>
  <si>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</si>
  <si>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</si>
  <si>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</si>
  <si>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</si>
  <si>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</si>
  <si>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</si>
  <si>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</si>
  <si>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</si>
  <si>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</si>
  <si>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</si>
  <si>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</si>
  <si>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</si>
  <si>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</si>
  <si>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</si>
  <si>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</si>
  <si>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</si>
  <si>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</si>
  <si>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</si>
  <si>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</si>
  <si>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</si>
  <si>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</si>
  <si>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</si>
  <si>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</si>
  <si>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</si>
  <si>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</si>
  <si>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</si>
  <si>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</si>
  <si>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</si>
  <si>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</si>
  <si>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</si>
  <si>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</si>
  <si>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</si>
  <si>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</si>
  <si>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</si>
  <si>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</si>
  <si>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</si>
  <si>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</si>
  <si>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</si>
  <si>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</si>
  <si>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</si>
  <si>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</si>
  <si>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</si>
  <si>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</si>
  <si>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</si>
  <si>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</si>
  <si>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</si>
  <si>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</si>
  <si>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</si>
  <si>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</si>
  <si>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</si>
  <si>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</si>
  <si>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</si>
  <si>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</si>
  <si>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</si>
  <si>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</si>
  <si>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</si>
  <si>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</si>
  <si>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</si>
  <si>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</si>
  <si>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</si>
  <si>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</si>
  <si>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</si>
  <si>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</si>
  <si>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</si>
  <si>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</si>
  <si>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</si>
  <si>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</si>
  <si>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</si>
  <si>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</si>
  <si>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</si>
  <si>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</si>
  <si>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</si>
  <si>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</si>
  <si>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</si>
  <si>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</si>
  <si>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</si>
  <si>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</si>
  <si>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</si>
  <si>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</si>
  <si>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</si>
  <si>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</si>
  <si>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</si>
  <si>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</si>
  <si>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</si>
  <si>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</si>
  <si>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</si>
  <si>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</si>
  <si>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</si>
  <si>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</si>
  <si>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</si>
  <si>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</si>
  <si>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</si>
  <si>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</si>
  <si>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</si>
  <si>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</si>
  <si>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</si>
  <si>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</si>
  <si>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</si>
  <si>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</si>
  <si>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</si>
  <si>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</si>
  <si>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</si>
  <si>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</si>
  <si>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</si>
  <si>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</si>
  <si>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</si>
  <si>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</si>
  <si>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</si>
  <si>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</si>
  <si>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</si>
  <si>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</si>
  <si>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</si>
  <si>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</si>
  <si>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</si>
  <si>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</si>
  <si>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</si>
  <si>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</si>
  <si>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</si>
  <si>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</si>
  <si>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</si>
  <si>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</si>
  <si>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</si>
  <si>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</si>
  <si>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</si>
  <si>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</si>
  <si>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</si>
  <si>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</si>
  <si>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</si>
  <si>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</si>
  <si>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</si>
  <si>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</si>
  <si>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</si>
  <si>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</si>
  <si>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</si>
  <si>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</si>
  <si>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</si>
  <si>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</si>
  <si>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</si>
  <si>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</si>
  <si>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</si>
  <si>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</si>
  <si>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</si>
  <si>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</si>
  <si>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</si>
  <si>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</si>
  <si>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</si>
  <si>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</si>
  <si>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</si>
  <si>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</si>
  <si>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</si>
  <si>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</si>
  <si>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</si>
  <si>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</si>
  <si>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</si>
  <si>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</si>
  <si>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</si>
  <si>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</si>
  <si>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</si>
  <si>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</si>
  <si>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</si>
  <si>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</si>
  <si>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</si>
  <si>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</si>
  <si>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</si>
  <si>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</si>
  <si>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</si>
  <si>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</si>
  <si>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</si>
  <si>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</si>
  <si>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</si>
  <si>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</si>
  <si>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</si>
  <si>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</si>
  <si>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</si>
  <si>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</si>
  <si>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</si>
  <si>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</si>
  <si>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</si>
  <si>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</si>
  <si>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</si>
  <si>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</si>
  <si>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</si>
  <si>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</si>
  <si>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</si>
  <si>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</si>
  <si>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</si>
  <si>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</si>
  <si>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</si>
  <si>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</si>
  <si>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</si>
  <si>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</si>
  <si>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</si>
  <si>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</si>
  <si>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</si>
  <si>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</si>
  <si>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</si>
  <si>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</si>
  <si>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</si>
  <si>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</si>
  <si>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</si>
  <si>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</si>
  <si>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</si>
  <si>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</si>
  <si>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</si>
  <si>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</si>
  <si>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</si>
  <si>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</si>
  <si>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</si>
  <si>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</si>
  <si>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</si>
  <si>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</si>
  <si>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</si>
  <si>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</si>
  <si>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</si>
  <si>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</si>
  <si>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</si>
  <si>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</si>
  <si>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</si>
  <si>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</si>
  <si>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</si>
  <si>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</si>
  <si>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</si>
  <si>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</si>
  <si>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</si>
  <si>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</si>
  <si>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</si>
  <si>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</si>
  <si>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</si>
  <si>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</si>
  <si>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</si>
  <si>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</si>
  <si>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</si>
  <si>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</si>
  <si>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</si>
  <si>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</si>
  <si>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</si>
  <si>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</si>
  <si>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</si>
  <si>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</si>
  <si>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</si>
  <si>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</si>
  <si>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</si>
  <si>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</si>
  <si>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</si>
  <si>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</si>
  <si>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</si>
  <si>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</si>
  <si>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</si>
  <si>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</si>
  <si>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</si>
  <si>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</si>
  <si>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</si>
  <si>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</si>
  <si>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</si>
  <si>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</si>
  <si>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</si>
  <si>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</si>
  <si>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</si>
  <si>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</si>
  <si>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</si>
  <si>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</si>
  <si>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</si>
  <si>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</si>
  <si>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</si>
  <si>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</si>
  <si>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</si>
  <si>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</si>
  <si>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</si>
  <si>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</si>
  <si>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</si>
  <si>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</si>
  <si>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</si>
  <si>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</si>
  <si>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</si>
  <si>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</si>
  <si>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</si>
  <si>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</si>
  <si>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</si>
  <si>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</si>
  <si>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</si>
  <si>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</si>
  <si>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</si>
  <si>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</si>
  <si>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</si>
  <si>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</si>
  <si>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</si>
  <si>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</si>
  <si>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</si>
  <si>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</si>
  <si>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</si>
  <si>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</si>
  <si>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</si>
  <si>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</si>
  <si>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</si>
  <si>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</si>
  <si>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</si>
  <si>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</si>
  <si>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</si>
  <si>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</si>
  <si>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</si>
  <si>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</si>
  <si>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</si>
  <si>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</si>
  <si>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</si>
  <si>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</si>
  <si>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</si>
  <si>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</si>
  <si>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</si>
  <si>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</si>
  <si>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</si>
  <si>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</si>
  <si>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</si>
  <si>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</si>
  <si>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</si>
  <si>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</si>
  <si>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</si>
  <si>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</si>
  <si>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</si>
  <si>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</si>
  <si>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</si>
  <si>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</si>
  <si>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</si>
  <si>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</si>
  <si>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</si>
  <si>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</si>
  <si>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</si>
  <si>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</si>
  <si>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</si>
  <si>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</si>
  <si>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</si>
  <si>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</si>
  <si>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</si>
  <si>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</si>
  <si>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</si>
  <si>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</si>
  <si>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</si>
  <si>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</si>
  <si>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</si>
  <si>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</si>
  <si>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</si>
  <si>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</si>
  <si>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</si>
  <si>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</si>
  <si>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</si>
  <si>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</si>
  <si>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</si>
  <si>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</si>
  <si>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</si>
  <si>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</si>
  <si>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</si>
  <si>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</si>
  <si>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</si>
  <si>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</si>
  <si>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</si>
  <si>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</si>
  <si>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</si>
  <si>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</si>
  <si>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</si>
  <si>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</si>
  <si>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</si>
  <si>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</si>
  <si>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</si>
  <si>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</si>
  <si>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</si>
  <si>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</si>
  <si>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</si>
  <si>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</si>
  <si>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</si>
  <si>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</si>
  <si>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</si>
  <si>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</si>
  <si>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</si>
  <si>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</si>
  <si>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</si>
  <si>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</si>
  <si>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</si>
  <si>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</si>
  <si>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</si>
  <si>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</si>
  <si>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</si>
  <si>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</si>
  <si>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</si>
  <si>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</si>
  <si>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</si>
  <si>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</si>
  <si>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</si>
  <si>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</si>
  <si>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</si>
  <si>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</si>
  <si>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</si>
  <si>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</si>
  <si>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</si>
  <si>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</si>
  <si>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</si>
  <si>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</si>
  <si>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</si>
  <si>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</si>
  <si>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</si>
  <si>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</si>
  <si>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</si>
  <si>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</si>
  <si>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</si>
  <si>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</si>
  <si>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</si>
  <si>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</si>
  <si>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</si>
  <si>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</si>
  <si>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</si>
  <si>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</si>
  <si>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</si>
  <si>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</si>
  <si>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</si>
  <si>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</si>
  <si>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</si>
  <si>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</si>
  <si>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</si>
  <si>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</si>
  <si>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</si>
  <si>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</si>
  <si>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</si>
  <si>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</si>
  <si>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</si>
  <si>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</si>
  <si>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</si>
  <si>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</si>
  <si>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</si>
  <si>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</si>
  <si>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</si>
  <si>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</si>
  <si>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</si>
  <si>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</si>
  <si>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</si>
  <si>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</si>
  <si>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</si>
  <si>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</si>
  <si>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</si>
  <si>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</si>
  <si>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</si>
  <si>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</si>
  <si>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</si>
  <si>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</si>
  <si>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</si>
  <si>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</si>
  <si>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</si>
  <si>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</si>
  <si>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</si>
  <si>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</si>
  <si>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</si>
  <si>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</si>
  <si>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</si>
  <si>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</si>
  <si>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</si>
  <si>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</si>
  <si>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</si>
  <si>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</si>
  <si>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</si>
  <si>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</si>
  <si>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</si>
  <si>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</si>
  <si>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</si>
  <si>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</si>
  <si>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</si>
  <si>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</si>
  <si>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</si>
  <si>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</si>
  <si>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</si>
  <si>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</si>
  <si>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</si>
  <si>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</si>
  <si>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</si>
  <si>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</si>
  <si>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</si>
  <si>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</si>
  <si>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</si>
  <si>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</si>
  <si>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</si>
  <si>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</si>
  <si>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</si>
  <si>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</si>
  <si>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</si>
  <si>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</si>
  <si>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</si>
  <si>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</si>
  <si>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</si>
  <si>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</si>
  <si>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</si>
  <si>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</si>
  <si>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</si>
  <si>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</si>
  <si>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</si>
  <si>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</si>
  <si>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</si>
  <si>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</si>
  <si>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</si>
  <si>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</si>
  <si>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</si>
  <si>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</si>
  <si>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</si>
  <si>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</si>
  <si>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</si>
  <si>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</si>
  <si>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</si>
  <si>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</si>
  <si>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</si>
  <si>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</si>
  <si>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</si>
  <si>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</si>
  <si>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</si>
  <si>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</si>
  <si>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</si>
  <si>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</si>
  <si>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</si>
  <si>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</si>
  <si>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</si>
  <si>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</si>
  <si>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</si>
  <si>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</si>
  <si>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</si>
  <si>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</si>
  <si>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</si>
  <si>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</si>
  <si>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</si>
  <si>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</si>
  <si>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</si>
  <si>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</si>
  <si>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</si>
  <si>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</si>
  <si>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</si>
  <si>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</si>
  <si>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</si>
  <si>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</si>
  <si>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</si>
  <si>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</si>
  <si>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</si>
  <si>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</si>
  <si>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</si>
  <si>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</si>
  <si>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</si>
  <si>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</si>
  <si>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</si>
  <si>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</si>
  <si>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</si>
  <si>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</si>
  <si>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</si>
  <si>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</si>
  <si>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</si>
  <si>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</si>
  <si>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</si>
  <si>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</si>
  <si>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</si>
  <si>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</si>
  <si>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</si>
  <si>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</si>
  <si>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</si>
  <si>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</si>
  <si>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</si>
  <si>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</si>
  <si>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</si>
  <si>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</si>
  <si>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</si>
  <si>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</si>
  <si>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</si>
  <si>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</si>
  <si>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</si>
  <si>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</si>
  <si>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</si>
  <si>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</si>
  <si>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</si>
  <si>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</si>
  <si>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</si>
  <si>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</si>
  <si>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</si>
  <si>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</si>
  <si>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</si>
  <si>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</si>
  <si>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</si>
  <si>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</si>
  <si>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</si>
  <si>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</si>
  <si>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</si>
  <si>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</si>
  <si>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</si>
  <si>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</si>
  <si>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</si>
  <si>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</si>
  <si>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</si>
  <si>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</si>
  <si>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</si>
  <si>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</si>
  <si>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</si>
  <si>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</si>
  <si>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</si>
  <si>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</si>
  <si>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</si>
  <si>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</si>
  <si>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</si>
  <si>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</si>
  <si>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</si>
  <si>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</si>
  <si>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</si>
  <si>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</si>
  <si>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</si>
  <si>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</si>
  <si>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</si>
  <si>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</si>
  <si>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</si>
  <si>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</si>
  <si>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</si>
  <si>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</si>
  <si>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</si>
  <si>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</si>
  <si>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</si>
  <si>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</si>
  <si>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</si>
  <si>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</si>
  <si>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</si>
  <si>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</si>
  <si>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</si>
  <si>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</si>
  <si>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</si>
  <si>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</si>
  <si>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</si>
  <si>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</si>
  <si>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</si>
  <si>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</si>
  <si>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</si>
  <si>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</si>
  <si>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</si>
  <si>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</si>
  <si>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</si>
  <si>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</si>
  <si>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</si>
  <si>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</si>
  <si>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</si>
  <si>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</si>
  <si>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</si>
  <si>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</si>
  <si>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</si>
  <si>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</si>
  <si>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</si>
  <si>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</si>
  <si>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</si>
  <si>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</si>
  <si>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</si>
  <si>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</si>
  <si>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</si>
  <si>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</si>
  <si>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</si>
  <si>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</si>
  <si>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</si>
  <si>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</si>
  <si>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</si>
  <si>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</si>
  <si>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</si>
  <si>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</si>
  <si>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</si>
  <si>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</si>
  <si>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</si>
  <si>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</si>
  <si>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</si>
  <si>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</si>
  <si>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</si>
  <si>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</si>
  <si>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</si>
  <si>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</si>
  <si>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</si>
  <si>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</si>
  <si>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</si>
  <si>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</si>
  <si>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</si>
  <si>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</si>
  <si>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</si>
  <si>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</si>
  <si>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</si>
  <si>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</si>
  <si>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</si>
  <si>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</si>
  <si>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</si>
  <si>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</si>
  <si>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</si>
  <si>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</si>
  <si>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</si>
  <si>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</si>
  <si>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</si>
  <si>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</si>
  <si>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</si>
  <si>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</si>
  <si>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</si>
  <si>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</si>
  <si>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</si>
  <si>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</si>
  <si>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</si>
  <si>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</si>
  <si>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</si>
  <si>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</si>
  <si>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</si>
  <si>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</si>
  <si>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</si>
  <si>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</si>
  <si>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</si>
  <si>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</si>
  <si>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</si>
  <si>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</si>
  <si>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</si>
  <si>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</si>
  <si>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</si>
  <si>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</si>
  <si>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</si>
  <si>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</si>
  <si>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</si>
  <si>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</si>
  <si>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</si>
  <si>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</si>
  <si>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</si>
  <si>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</si>
  <si>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</si>
  <si>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</si>
  <si>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</si>
  <si>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</si>
  <si>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</si>
  <si>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</si>
  <si>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</si>
  <si>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</si>
  <si>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</si>
  <si>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</si>
  <si>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</si>
  <si>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</si>
  <si>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</si>
  <si>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</si>
  <si>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</si>
  <si>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</si>
  <si>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</si>
  <si>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</si>
  <si>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</si>
  <si>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</si>
  <si>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</si>
  <si>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</si>
  <si>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</si>
  <si>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</si>
  <si>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</si>
  <si>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</si>
  <si>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</si>
  <si>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</si>
  <si>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</si>
  <si>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</si>
  <si>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</si>
  <si>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</si>
  <si>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</si>
  <si>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</si>
  <si>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</si>
  <si>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</si>
  <si>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</si>
  <si>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</si>
  <si>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</si>
  <si>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</si>
  <si>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</si>
  <si>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</si>
  <si>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</si>
  <si>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</si>
  <si>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</si>
  <si>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</si>
  <si>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</si>
  <si>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</si>
  <si>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</si>
  <si>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</si>
  <si>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</si>
  <si>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</si>
  <si>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</si>
  <si>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</si>
  <si>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</si>
  <si>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</si>
  <si>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</si>
  <si>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</si>
  <si>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</si>
  <si>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</si>
  <si>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</si>
  <si>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</si>
  <si>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</si>
  <si>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</si>
  <si>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</si>
  <si>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</si>
  <si>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</si>
  <si>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</si>
  <si>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</si>
  <si>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</si>
  <si>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</si>
  <si>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</si>
  <si>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</si>
  <si>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</si>
  <si>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</si>
  <si>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</si>
  <si>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</si>
  <si>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</si>
  <si>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</si>
  <si>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</si>
  <si>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</si>
  <si>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</si>
  <si>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</si>
  <si>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</si>
  <si>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</si>
  <si>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</si>
  <si>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</si>
  <si>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</si>
  <si>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</si>
  <si>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</si>
  <si>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</si>
  <si>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</si>
  <si>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</si>
  <si>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</si>
  <si>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</si>
  <si>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</si>
  <si>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</si>
  <si>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</si>
  <si>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</si>
  <si>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</si>
  <si>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</si>
  <si>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</si>
  <si>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</si>
  <si>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</si>
  <si>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</si>
  <si>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</si>
  <si>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</si>
  <si>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</si>
  <si>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</si>
  <si>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</si>
  <si>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</si>
  <si>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</si>
  <si>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</si>
  <si>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</si>
  <si>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</si>
  <si>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</si>
  <si>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</si>
  <si>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</si>
  <si>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</si>
  <si>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</si>
  <si>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</si>
  <si>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</si>
  <si>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</si>
  <si>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</si>
  <si>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</si>
  <si>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</si>
  <si>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</si>
  <si>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</si>
  <si>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</si>
  <si>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</si>
  <si>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</si>
  <si>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</si>
  <si>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</si>
  <si>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</si>
  <si>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</si>
  <si>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</si>
  <si>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</si>
  <si>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</si>
  <si>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</si>
  <si>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</si>
  <si>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</si>
  <si>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</si>
  <si>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</si>
  <si>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</si>
  <si>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</si>
  <si>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</si>
  <si>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</si>
  <si>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</si>
  <si>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</si>
  <si>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</si>
  <si>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</si>
  <si>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</si>
  <si>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</si>
  <si>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</si>
  <si>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</si>
  <si>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</si>
  <si>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</si>
  <si>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</si>
  <si>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</si>
  <si>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</si>
  <si>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</si>
  <si>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</si>
  <si>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</si>
  <si>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</si>
  <si>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</si>
  <si>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</si>
  <si>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</si>
  <si>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</si>
  <si>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</si>
  <si>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</si>
  <si>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</si>
  <si>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</si>
  <si>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</si>
  <si>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</si>
  <si>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</si>
  <si>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</si>
  <si>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</si>
  <si>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</si>
  <si>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</si>
  <si>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</si>
  <si>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</si>
  <si>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</si>
  <si>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</si>
  <si>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</si>
  <si>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</si>
  <si>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</si>
  <si>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</si>
  <si>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</si>
  <si>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</si>
  <si>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</si>
  <si>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</si>
  <si>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</si>
  <si>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</si>
  <si>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</si>
  <si>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</si>
  <si>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</si>
  <si>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</si>
  <si>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</si>
  <si>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</si>
  <si>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</si>
  <si>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</si>
  <si>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</si>
  <si>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</si>
  <si>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</si>
  <si>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</si>
  <si>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</si>
  <si>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</si>
  <si>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</si>
  <si>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</si>
  <si>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</si>
  <si>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</si>
  <si>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</si>
  <si>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</si>
  <si>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</si>
  <si>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</si>
  <si>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</si>
  <si>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</si>
  <si>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</si>
  <si>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</si>
  <si>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</si>
  <si>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</si>
  <si>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</si>
  <si>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</si>
  <si>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</si>
  <si>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</si>
  <si>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</si>
  <si>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</si>
  <si>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</si>
  <si>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</si>
  <si>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</si>
  <si>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</si>
  <si>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</si>
  <si>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</si>
  <si>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</si>
  <si>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</si>
  <si>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</si>
  <si>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</si>
  <si>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</si>
  <si>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</si>
  <si>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</si>
  <si>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</si>
  <si>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</si>
  <si>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</si>
  <si>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</si>
  <si>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</si>
  <si>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</si>
  <si>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</si>
  <si>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</si>
  <si>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</si>
  <si>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</si>
  <si>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</si>
  <si>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</si>
  <si>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</si>
  <si>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</si>
  <si>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</si>
  <si>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</si>
  <si>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</si>
  <si>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</si>
  <si>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</si>
  <si>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</si>
  <si>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</si>
  <si>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</si>
  <si>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</si>
  <si>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</si>
  <si>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</si>
  <si>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</si>
  <si>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</si>
  <si>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</si>
  <si>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</si>
  <si>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</si>
  <si>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</si>
  <si>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</si>
  <si>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</si>
  <si>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</si>
  <si>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</si>
  <si>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</si>
  <si>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</si>
  <si>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</si>
  <si>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</si>
  <si>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</si>
  <si>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</si>
  <si>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</si>
  <si>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</si>
  <si>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</si>
  <si>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</si>
  <si>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</si>
  <si>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</si>
  <si>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</si>
  <si>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</si>
  <si>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</si>
  <si>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</si>
  <si>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</si>
  <si>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</si>
  <si>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</si>
  <si>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</si>
  <si>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</si>
  <si>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</si>
  <si>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</si>
  <si>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</si>
  <si>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</si>
  <si>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</si>
  <si>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</si>
  <si>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</si>
  <si>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</si>
  <si>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</si>
  <si>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</si>
  <si>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</si>
  <si>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</si>
  <si>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</si>
  <si>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</si>
  <si>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</si>
  <si>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</si>
  <si>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</si>
  <si>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</si>
  <si>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</si>
  <si>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</si>
  <si>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</si>
  <si>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</si>
  <si>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</si>
  <si>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</si>
  <si>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</si>
  <si>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</si>
  <si>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</si>
  <si>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</si>
  <si>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</si>
  <si>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</si>
  <si>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</si>
  <si>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</si>
  <si>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</si>
  <si>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</si>
  <si>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</si>
  <si>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</si>
  <si>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</si>
  <si>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</si>
  <si>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</si>
  <si>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</si>
  <si>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</si>
  <si>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</si>
  <si>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</si>
  <si>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</si>
  <si>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</si>
  <si>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</si>
  <si>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</si>
  <si>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</si>
  <si>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</si>
  <si>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</si>
  <si>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</si>
  <si>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</si>
  <si>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</si>
  <si>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</si>
  <si>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</si>
  <si>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</si>
  <si>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</si>
  <si>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</si>
  <si>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</si>
  <si>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</si>
  <si>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</si>
  <si>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</si>
  <si>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</si>
  <si>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</si>
  <si>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</si>
  <si>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</si>
  <si>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</si>
  <si>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</si>
  <si>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</si>
  <si>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</si>
  <si>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</si>
  <si>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</si>
  <si>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</si>
  <si>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</si>
  <si>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</si>
  <si>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</si>
  <si>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</si>
  <si>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</si>
  <si>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</si>
  <si>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</si>
  <si>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</si>
  <si>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</si>
  <si>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</si>
  <si>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</si>
  <si>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</si>
  <si>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</si>
  <si>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</si>
  <si>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</si>
  <si>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</si>
  <si>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</si>
  <si>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</si>
  <si>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</si>
  <si>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</si>
  <si>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</si>
  <si>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</si>
  <si>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</si>
  <si>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</si>
  <si>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</si>
  <si>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</si>
  <si>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</si>
  <si>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</si>
  <si>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</si>
  <si>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</si>
  <si>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</si>
  <si>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</si>
  <si>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</si>
  <si>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</si>
  <si>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</si>
  <si>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</si>
  <si>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</si>
  <si>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</si>
  <si>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</si>
  <si>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</si>
  <si>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</si>
  <si>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</si>
  <si>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</si>
  <si>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</si>
  <si>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</si>
  <si>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</si>
  <si>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</si>
  <si>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</si>
  <si>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</si>
  <si>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</si>
  <si>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</si>
  <si>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</si>
  <si>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</si>
  <si>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</si>
  <si>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</si>
  <si>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</si>
  <si>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</si>
  <si>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</si>
  <si>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</si>
  <si>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</si>
  <si>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</si>
  <si>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</si>
  <si>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</si>
  <si>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</si>
  <si>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</si>
  <si>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</si>
  <si>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</si>
  <si>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</si>
  <si>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</si>
  <si>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</si>
  <si>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</si>
  <si>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</si>
  <si>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</si>
  <si>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</si>
  <si>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</si>
  <si>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</si>
  <si>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</si>
  <si>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</si>
  <si>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</si>
  <si>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</si>
  <si>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</si>
  <si>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</si>
  <si>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</si>
  <si>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</si>
  <si>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</si>
  <si>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</si>
  <si>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</si>
  <si>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</si>
  <si>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</si>
  <si>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</si>
  <si>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</si>
  <si>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</si>
  <si>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</si>
  <si>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</si>
  <si>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</si>
  <si>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</si>
  <si>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</si>
  <si>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</si>
  <si>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</si>
  <si>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</si>
  <si>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</si>
  <si>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</si>
  <si>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</si>
  <si>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</si>
  <si>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</si>
  <si>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</si>
  <si>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</si>
  <si>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</si>
  <si>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</si>
  <si>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</si>
  <si>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</si>
  <si>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</si>
  <si>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</si>
  <si>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</si>
  <si>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</si>
  <si>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</si>
  <si>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</si>
  <si>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</si>
  <si>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</si>
  <si>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</si>
  <si>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</si>
  <si>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</si>
  <si>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</si>
  <si>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</si>
  <si>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</si>
  <si>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</si>
  <si>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</si>
  <si>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</si>
  <si>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</si>
  <si>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</si>
  <si>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</si>
  <si>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</si>
  <si>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</si>
  <si>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</si>
  <si>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</si>
  <si>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</si>
  <si>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</si>
  <si>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</si>
  <si>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</si>
  <si>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</si>
  <si>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</si>
  <si>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</si>
  <si>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</si>
  <si>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</si>
  <si>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</si>
  <si>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</si>
  <si>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</si>
  <si>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</si>
  <si>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</si>
  <si>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</si>
  <si>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</si>
  <si>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</si>
  <si>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</si>
  <si>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</si>
  <si>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</si>
  <si>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</si>
  <si>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</si>
  <si>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</si>
  <si>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</si>
  <si>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</si>
  <si>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</si>
  <si>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</si>
  <si>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</si>
  <si>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</si>
  <si>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</si>
  <si>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</si>
  <si>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</si>
  <si>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</si>
  <si>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</si>
  <si>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</si>
  <si>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</si>
  <si>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</si>
  <si>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</si>
  <si>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</si>
  <si>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</si>
  <si>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</si>
  <si>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</si>
  <si>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</si>
  <si>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</si>
  <si>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</si>
  <si>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</si>
  <si>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</si>
  <si>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</si>
  <si>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</si>
  <si>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</si>
  <si>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</si>
  <si>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</si>
  <si>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</si>
  <si>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</si>
  <si>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</si>
  <si>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</si>
  <si>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</si>
  <si>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</si>
  <si>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</si>
  <si>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</si>
  <si>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</si>
  <si>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</si>
  <si>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</si>
  <si>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</si>
  <si>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</si>
  <si>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</si>
  <si>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</si>
  <si>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</si>
  <si>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</si>
  <si>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</si>
  <si>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</si>
  <si>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</si>
  <si>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</si>
  <si>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</si>
  <si>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</si>
  <si>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</si>
  <si>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</si>
  <si>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</si>
  <si>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</si>
  <si>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</si>
  <si>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</si>
  <si>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</si>
  <si>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</si>
  <si>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</si>
  <si>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</si>
  <si>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</si>
  <si>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</si>
  <si>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</si>
  <si>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</si>
  <si>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</si>
  <si>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</si>
  <si>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</si>
  <si>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</si>
  <si>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</si>
  <si>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</si>
  <si>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</si>
  <si>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</si>
  <si>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</si>
  <si>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</si>
  <si>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</si>
  <si>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</si>
  <si>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</si>
  <si>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</si>
  <si>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</si>
  <si>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</si>
  <si>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</si>
  <si>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</si>
  <si>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</si>
  <si>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</si>
  <si>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</si>
  <si>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</si>
  <si>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</si>
  <si>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</si>
  <si>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</si>
  <si>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</si>
  <si>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</si>
  <si>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</si>
  <si>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</si>
  <si>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</si>
  <si>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</si>
  <si>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</si>
  <si>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</si>
  <si>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</si>
  <si>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</si>
  <si>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</si>
  <si>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</si>
  <si>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</si>
  <si>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</si>
  <si>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</si>
  <si>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</si>
  <si>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</si>
  <si>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</si>
  <si>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</si>
  <si>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</si>
  <si>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</si>
  <si>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</si>
  <si>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</si>
  <si>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</si>
  <si>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</si>
  <si>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</si>
  <si>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</si>
  <si>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</si>
  <si>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</si>
  <si>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</si>
  <si>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</si>
  <si>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</si>
  <si>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</si>
  <si>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</si>
  <si>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</si>
  <si>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</si>
  <si>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</si>
  <si>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</si>
  <si>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</si>
  <si>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</si>
  <si>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</si>
  <si>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</si>
  <si>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</si>
  <si>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</si>
  <si>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</si>
  <si>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</si>
  <si>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</si>
  <si>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</si>
  <si>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</si>
  <si>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</si>
  <si>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</si>
  <si>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</si>
  <si>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</si>
  <si>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</si>
  <si>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</si>
  <si>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</si>
  <si>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</si>
  <si>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</si>
  <si>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</si>
  <si>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</si>
  <si>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</si>
  <si>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</si>
  <si>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</si>
  <si>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</si>
  <si>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</si>
  <si>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</si>
  <si>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</si>
  <si>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</si>
  <si>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</si>
  <si>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</si>
  <si>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</si>
  <si>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</si>
  <si>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</si>
  <si>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</si>
  <si>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</si>
  <si>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</si>
  <si>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</si>
  <si>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</si>
  <si>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</si>
  <si>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</si>
  <si>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</si>
  <si>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</si>
  <si>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</si>
  <si>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</si>
  <si>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</si>
  <si>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</si>
  <si>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</si>
  <si>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</si>
  <si>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</si>
  <si>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</si>
  <si>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</si>
  <si>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</si>
  <si>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</si>
  <si>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</si>
  <si>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</si>
  <si>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</si>
  <si>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</si>
  <si>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</si>
  <si>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</si>
  <si>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</si>
  <si>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</si>
  <si>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</si>
  <si>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</si>
  <si>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</si>
  <si>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</si>
  <si>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</si>
  <si>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</si>
  <si>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</si>
  <si>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</si>
  <si>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</si>
  <si>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</si>
  <si>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</si>
  <si>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</si>
  <si>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</si>
  <si>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</si>
  <si>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</si>
  <si>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</si>
  <si>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</si>
  <si>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</si>
  <si>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</si>
  <si>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</si>
  <si>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</si>
  <si>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</si>
  <si>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</si>
  <si>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</si>
  <si>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</si>
  <si>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</si>
  <si>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</si>
  <si>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</si>
  <si>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</si>
  <si>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</si>
  <si>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</si>
  <si>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</si>
  <si>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</si>
  <si>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</si>
  <si>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</si>
  <si>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</si>
  <si>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</si>
  <si>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</si>
  <si>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</si>
  <si>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</si>
  <si>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</si>
  <si>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</si>
  <si>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</si>
  <si>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</si>
  <si>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</si>
  <si>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</si>
  <si>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</si>
  <si>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</si>
  <si>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</si>
  <si>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</si>
  <si>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</si>
  <si>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</si>
  <si>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</si>
  <si>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</si>
  <si>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</si>
  <si>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</si>
  <si>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</si>
  <si>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</si>
  <si>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</si>
  <si>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</si>
  <si>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</si>
  <si>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</si>
  <si>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</si>
  <si>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</si>
  <si>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</si>
  <si>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</si>
  <si>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</si>
  <si>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</si>
  <si>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</si>
  <si>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</si>
  <si>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</si>
  <si>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</si>
  <si>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</si>
  <si>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</si>
  <si>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</si>
  <si>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</si>
  <si>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</si>
  <si>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</si>
  <si>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</si>
  <si>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</si>
  <si>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</si>
  <si>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</si>
  <si>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</si>
  <si>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</si>
  <si>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</si>
  <si>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</si>
  <si>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</si>
  <si>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</si>
  <si>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</si>
  <si>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</si>
  <si>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</si>
  <si>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</si>
  <si>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</si>
  <si>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</si>
  <si>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</si>
  <si>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</si>
  <si>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</si>
  <si>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</si>
  <si>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</si>
  <si>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</si>
  <si>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</si>
  <si>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</si>
  <si>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</si>
  <si>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</si>
  <si>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</si>
  <si>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</si>
  <si>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</si>
  <si>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</si>
  <si>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</si>
  <si>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</si>
  <si>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</si>
  <si>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</si>
  <si>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</si>
  <si>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</si>
  <si>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</si>
  <si>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</si>
  <si>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</si>
  <si>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</si>
  <si>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</si>
  <si>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</si>
  <si>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</si>
  <si>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</si>
  <si>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</si>
  <si>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</si>
  <si>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</si>
  <si>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</si>
  <si>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</si>
  <si>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</si>
  <si>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</si>
  <si>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</si>
  <si>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</si>
  <si>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</si>
  <si>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</si>
  <si>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</si>
  <si>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</si>
  <si>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</si>
  <si>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</si>
  <si>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</si>
  <si>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</si>
  <si>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</si>
  <si>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</si>
  <si>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</si>
  <si>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</si>
  <si>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</si>
  <si>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</si>
  <si>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</si>
  <si>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</si>
  <si>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</si>
  <si>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</si>
  <si>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</si>
  <si>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</si>
  <si>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</si>
  <si>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</si>
  <si>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</si>
  <si>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</si>
  <si>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</si>
  <si>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</si>
  <si>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</si>
  <si>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</si>
  <si>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</si>
  <si>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</si>
  <si>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</si>
  <si>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</si>
  <si>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</si>
  <si>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</si>
  <si>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</si>
  <si>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</si>
  <si>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</si>
  <si>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</si>
  <si>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</si>
  <si>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</si>
  <si>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</si>
  <si>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</si>
  <si>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</si>
  <si>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</si>
  <si>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</si>
  <si>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</si>
  <si>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</si>
  <si>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</si>
  <si>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</si>
  <si>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</si>
  <si>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</si>
  <si>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</si>
  <si>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</si>
  <si>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</si>
  <si>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</si>
  <si>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</si>
  <si>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</si>
  <si>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</si>
  <si>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</si>
  <si>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</si>
  <si>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</si>
  <si>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</si>
  <si>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</si>
  <si>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</si>
  <si>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</si>
  <si>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</si>
  <si>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</si>
  <si>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</si>
  <si>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</si>
  <si>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</si>
  <si>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</si>
  <si>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</si>
  <si>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</si>
  <si>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</si>
  <si>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</si>
  <si>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</si>
  <si>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</si>
  <si>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</si>
  <si>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</si>
  <si>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</si>
  <si>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</si>
  <si>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</si>
  <si>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</si>
  <si>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</si>
  <si>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</si>
  <si>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</si>
  <si>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</si>
  <si>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</si>
  <si>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</si>
  <si>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</si>
  <si>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</si>
  <si>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</si>
  <si>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</si>
  <si>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</si>
  <si>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</si>
  <si>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</si>
  <si>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</si>
  <si>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</si>
  <si>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</si>
  <si>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</si>
  <si>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</si>
  <si>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</si>
  <si>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</si>
  <si>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</si>
  <si>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</si>
  <si>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</si>
  <si>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</si>
  <si>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</si>
  <si>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</si>
  <si>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</si>
  <si>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</si>
  <si>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</si>
  <si>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</si>
  <si>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</si>
  <si>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</si>
  <si>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</si>
  <si>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</si>
  <si>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</si>
  <si>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</si>
  <si>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</si>
  <si>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</si>
  <si>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</si>
  <si>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</si>
  <si>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</si>
  <si>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</si>
  <si>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</si>
  <si>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</si>
  <si>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</si>
  <si>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</si>
  <si>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</si>
  <si>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</si>
  <si>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</si>
  <si>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</si>
  <si>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</si>
  <si>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</si>
  <si>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</si>
  <si>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</si>
  <si>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</si>
  <si>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</si>
  <si>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</si>
  <si>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</si>
  <si>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</si>
  <si>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</si>
  <si>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</si>
  <si>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</si>
  <si>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</si>
  <si>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</si>
  <si>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</si>
  <si>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</si>
  <si>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</si>
  <si>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</si>
  <si>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</si>
  <si>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</si>
  <si>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</si>
  <si>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</si>
  <si>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</si>
  <si>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</si>
  <si>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</si>
  <si>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</si>
  <si>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</si>
  <si>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</si>
  <si>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</si>
  <si>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</si>
  <si>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</si>
  <si>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</si>
  <si>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</si>
  <si>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</si>
  <si>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</si>
  <si>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</si>
  <si>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</si>
  <si>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</si>
  <si>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</si>
  <si>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</si>
  <si>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</si>
  <si>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</si>
  <si>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</si>
  <si>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</si>
  <si>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</si>
  <si>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</si>
  <si>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</si>
  <si>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</si>
  <si>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</si>
  <si>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</si>
  <si>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</si>
  <si>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</si>
  <si>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</si>
  <si>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</si>
  <si>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</si>
  <si>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</si>
  <si>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</si>
  <si>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</si>
  <si>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</si>
  <si>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</si>
  <si>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</si>
  <si>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</si>
  <si>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</si>
  <si>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</si>
  <si>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</si>
  <si>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</si>
  <si>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</si>
  <si>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</si>
  <si>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</si>
  <si>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</si>
  <si>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</si>
  <si>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</si>
  <si>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</si>
  <si>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</si>
  <si>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</si>
  <si>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</si>
  <si>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</si>
  <si>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</si>
  <si>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</si>
  <si>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</si>
  <si>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</si>
  <si>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</si>
  <si>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</si>
  <si>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</si>
  <si>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</si>
  <si>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</si>
  <si>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</si>
  <si>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</si>
  <si>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</si>
  <si>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</si>
  <si>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</si>
  <si>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</si>
  <si>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</si>
  <si>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</si>
  <si>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</si>
  <si>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</si>
  <si>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</si>
  <si>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</si>
  <si>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</si>
  <si>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</si>
  <si>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</si>
  <si>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</si>
  <si>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</si>
  <si>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</si>
  <si>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</si>
  <si>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</si>
  <si>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</si>
  <si>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</si>
  <si>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</si>
  <si>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</si>
  <si>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</si>
  <si>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</si>
  <si>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</si>
  <si>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</si>
  <si>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</si>
  <si>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</si>
  <si>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</si>
  <si>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</si>
  <si>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</si>
  <si>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</si>
  <si>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</si>
  <si>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</si>
  <si>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</si>
  <si>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</si>
  <si>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</si>
  <si>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</si>
  <si>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</si>
  <si>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</si>
  <si>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</si>
  <si>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</si>
  <si>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</si>
  <si>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</si>
  <si>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</si>
  <si>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</si>
  <si>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</si>
  <si>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</si>
  <si>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</si>
  <si>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</si>
  <si>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</si>
  <si>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</si>
  <si>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</si>
  <si>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</si>
  <si>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</si>
  <si>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</si>
  <si>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</si>
  <si>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</si>
  <si>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</si>
  <si>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</si>
  <si>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</si>
  <si>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</si>
  <si>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</si>
  <si>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</si>
  <si>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</si>
  <si>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</si>
  <si>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</si>
  <si>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</si>
  <si>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</si>
  <si>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</si>
  <si>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</si>
  <si>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</si>
  <si>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</si>
  <si>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</si>
  <si>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</si>
  <si>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</si>
  <si>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</si>
  <si>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</si>
  <si>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</si>
  <si>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</si>
  <si>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</si>
  <si>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</si>
  <si>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</si>
  <si>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</si>
  <si>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</si>
  <si>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</si>
  <si>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</si>
  <si>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</si>
  <si>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</si>
  <si>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</si>
  <si>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</si>
  <si>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</si>
  <si>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</si>
  <si>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</si>
  <si>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</si>
  <si>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</si>
  <si>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</si>
  <si>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</si>
  <si>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</si>
  <si>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</si>
  <si>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</si>
  <si>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</si>
  <si>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</si>
  <si>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</si>
  <si>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</si>
  <si>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</si>
  <si>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</si>
  <si>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</si>
  <si>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</si>
  <si>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</si>
  <si>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</si>
  <si>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</si>
  <si>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</si>
  <si>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</si>
  <si>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</si>
  <si>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</si>
  <si>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</si>
  <si>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</si>
  <si>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</si>
  <si>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</si>
  <si>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</si>
  <si>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</si>
  <si>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</si>
  <si>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</si>
  <si>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</si>
  <si>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</si>
  <si>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</si>
  <si>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</si>
  <si>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</si>
  <si>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</si>
  <si>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</si>
  <si>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</si>
  <si>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</si>
  <si>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</si>
  <si>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</si>
  <si>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</si>
  <si>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</si>
  <si>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</si>
  <si>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</si>
  <si>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</si>
  <si>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</si>
  <si>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</si>
  <si>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</si>
  <si>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</si>
  <si>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</si>
  <si>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</si>
  <si>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</si>
  <si>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</si>
  <si>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</si>
  <si>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</si>
  <si>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</si>
  <si>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</si>
  <si>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</si>
  <si>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</si>
  <si>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</si>
  <si>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</si>
  <si>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</si>
  <si>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</si>
  <si>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</si>
  <si>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</si>
  <si>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</si>
  <si>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</si>
  <si>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</si>
  <si>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</si>
  <si>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</si>
  <si>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</si>
  <si>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</si>
  <si>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</si>
  <si>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</si>
  <si>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</si>
  <si>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</si>
  <si>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</si>
  <si>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</si>
  <si>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</si>
  <si>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</si>
  <si>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</si>
  <si>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</si>
  <si>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</si>
  <si>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</si>
  <si>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</si>
  <si>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</si>
  <si>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</si>
  <si>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</si>
  <si>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</si>
  <si>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</si>
  <si>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</si>
  <si>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</si>
  <si>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</si>
  <si>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</si>
  <si>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</si>
  <si>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</si>
  <si>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</si>
  <si>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</si>
  <si>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</si>
  <si>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</si>
  <si>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</si>
  <si>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</si>
  <si>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</si>
  <si>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</si>
  <si>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</si>
  <si>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</si>
  <si>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</si>
  <si>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</si>
  <si>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</si>
  <si>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</si>
  <si>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</si>
  <si>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</si>
  <si>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</si>
  <si>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</si>
  <si>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</si>
  <si>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</si>
  <si>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</si>
  <si>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</si>
  <si>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</si>
  <si>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</si>
  <si>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</si>
  <si>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</si>
  <si>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</si>
  <si>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</si>
  <si>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</si>
  <si>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</si>
  <si>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</si>
  <si>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</si>
  <si>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</si>
  <si>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</si>
  <si>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</si>
  <si>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</si>
  <si>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</si>
  <si>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</si>
  <si>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</si>
  <si>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</si>
  <si>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</si>
  <si>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</si>
  <si>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</si>
  <si>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</si>
  <si>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</si>
  <si>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</si>
  <si>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</si>
  <si>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</si>
  <si>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</si>
  <si>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</si>
  <si>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</si>
  <si>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</si>
  <si>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</si>
  <si>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</si>
  <si>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</si>
  <si>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</si>
  <si>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</si>
  <si>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</si>
  <si>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</si>
  <si>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</si>
  <si>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</si>
  <si>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</si>
  <si>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</si>
  <si>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</si>
  <si>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</si>
  <si>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</si>
  <si>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</si>
  <si>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</si>
  <si>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</si>
  <si>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</si>
  <si>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</si>
  <si>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</si>
  <si>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</si>
  <si>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</si>
  <si>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</si>
  <si>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</si>
  <si>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</si>
  <si>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</si>
  <si>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</si>
  <si>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</si>
  <si>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</si>
  <si>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</si>
  <si>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</si>
  <si>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</si>
  <si>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</si>
  <si>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</si>
  <si>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</si>
  <si>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</si>
  <si>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</si>
  <si>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</si>
  <si>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</si>
  <si>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</si>
  <si>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</si>
  <si>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</si>
  <si>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</si>
  <si>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</si>
  <si>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</si>
  <si>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</si>
  <si>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</si>
  <si>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</si>
  <si>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</si>
  <si>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</si>
  <si>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</si>
  <si>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</si>
  <si>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</si>
  <si>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</si>
  <si>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</si>
  <si>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</si>
  <si>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</si>
  <si>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</si>
  <si>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</si>
  <si>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</si>
  <si>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</si>
  <si>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</si>
  <si>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</si>
  <si>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</si>
  <si>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</si>
  <si>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</si>
  <si>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</si>
  <si>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</si>
  <si>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</si>
  <si>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</si>
  <si>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</si>
  <si>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</si>
  <si>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</si>
  <si>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</si>
  <si>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</si>
  <si>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</si>
  <si>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</si>
  <si>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</si>
  <si>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</si>
  <si>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</si>
  <si>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</si>
  <si>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</si>
  <si>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</si>
  <si>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</si>
  <si>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</si>
  <si>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</si>
  <si>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</si>
  <si>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</si>
  <si>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</si>
  <si>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</si>
  <si>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</si>
  <si>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</si>
  <si>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</si>
  <si>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</si>
  <si>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</si>
  <si>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</si>
  <si>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</si>
  <si>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</si>
  <si>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</si>
  <si>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</si>
  <si>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</si>
  <si>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</si>
  <si>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</si>
  <si>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</si>
  <si>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</si>
  <si>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</si>
  <si>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</si>
  <si>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</si>
  <si>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</si>
  <si>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</si>
  <si>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</si>
  <si>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</si>
  <si>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</si>
  <si>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</si>
  <si>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</si>
  <si>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</si>
  <si>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</si>
  <si>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</si>
  <si>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</si>
  <si>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</si>
  <si>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</si>
  <si>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</si>
  <si>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</si>
  <si>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</si>
  <si>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</si>
  <si>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</si>
  <si>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</si>
  <si>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</si>
  <si>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</si>
  <si>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</si>
  <si>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</si>
  <si>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</si>
  <si>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</si>
  <si>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</si>
  <si>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</si>
  <si>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</si>
  <si>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</si>
  <si>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</si>
  <si>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</si>
  <si>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</si>
  <si>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</si>
  <si>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</si>
  <si>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</si>
  <si>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</si>
  <si>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</si>
  <si>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</si>
  <si>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</si>
  <si>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</si>
  <si>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</si>
  <si>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</si>
  <si>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</si>
  <si>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</si>
  <si>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</si>
  <si>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</si>
  <si>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</si>
  <si>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</si>
  <si>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</si>
  <si>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</si>
  <si>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</si>
  <si>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</si>
  <si>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</si>
  <si>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</si>
  <si>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</si>
  <si>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</si>
  <si>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</si>
  <si>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</si>
  <si>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</si>
  <si>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</si>
  <si>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</si>
  <si>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</si>
  <si>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</si>
  <si>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</si>
  <si>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</si>
  <si>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</si>
  <si>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</si>
  <si>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</si>
  <si>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</si>
  <si>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</si>
  <si>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</si>
  <si>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</si>
  <si>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</si>
  <si>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</si>
  <si>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</si>
  <si>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</si>
  <si>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</si>
  <si>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</si>
  <si>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</si>
  <si>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</si>
  <si>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</si>
  <si>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</si>
  <si>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</si>
  <si>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</si>
  <si>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</si>
  <si>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</si>
  <si>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</si>
  <si>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</si>
  <si>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</si>
  <si>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</si>
  <si>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</si>
  <si>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</si>
  <si>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</si>
  <si>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</si>
  <si>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</si>
  <si>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</si>
  <si>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</si>
  <si>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</si>
  <si>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</si>
  <si>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</si>
  <si>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</si>
  <si>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</si>
  <si>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</si>
  <si>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</si>
  <si>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</si>
  <si>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</si>
  <si>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</si>
  <si>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</si>
  <si>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</si>
  <si>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</si>
  <si>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</si>
  <si>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</si>
  <si>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</si>
  <si>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</si>
  <si>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</si>
  <si>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</si>
  <si>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</si>
  <si>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</si>
  <si>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</si>
  <si>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</si>
  <si>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</si>
  <si>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</si>
  <si>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</si>
  <si>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</si>
  <si>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</si>
  <si>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</si>
  <si>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</si>
  <si>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</si>
  <si>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</si>
  <si>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</si>
  <si>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</si>
  <si>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</si>
  <si>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</si>
  <si>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</si>
  <si>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</si>
  <si>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</si>
  <si>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</si>
  <si>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</si>
  <si>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</si>
  <si>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</si>
  <si>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</si>
  <si>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</si>
  <si>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</si>
  <si>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</si>
  <si>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</si>
  <si>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</si>
  <si>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</si>
  <si>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</si>
  <si>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</si>
  <si>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</si>
  <si>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</si>
  <si>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</si>
  <si>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</si>
  <si>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</si>
  <si>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</si>
  <si>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</si>
  <si>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</si>
  <si>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</si>
  <si>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</si>
  <si>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</si>
  <si>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</si>
  <si>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</si>
  <si>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</si>
  <si>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</si>
  <si>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</si>
  <si>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</si>
  <si>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</si>
  <si>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</si>
  <si>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</si>
  <si>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</si>
  <si>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</si>
  <si>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</si>
  <si>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</si>
  <si>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</si>
  <si>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</si>
  <si>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</si>
  <si>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</si>
  <si>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</si>
  <si>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</si>
  <si>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</si>
  <si>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</si>
  <si>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</si>
  <si>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</si>
  <si>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</si>
  <si>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</si>
  <si>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</si>
  <si>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</si>
  <si>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</si>
  <si>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</si>
  <si>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</si>
  <si>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</si>
  <si>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</si>
  <si>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</si>
  <si>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</si>
  <si>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</si>
  <si>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</si>
  <si>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</si>
  <si>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</si>
  <si>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</si>
  <si>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</si>
  <si>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</si>
  <si>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</si>
  <si>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</si>
  <si>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</si>
  <si>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</si>
  <si>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</si>
  <si>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</si>
  <si>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</si>
  <si>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</si>
  <si>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</si>
  <si>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</si>
  <si>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</si>
  <si>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</si>
  <si>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</si>
  <si>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</si>
  <si>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</si>
  <si>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</si>
  <si>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</si>
  <si>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</si>
  <si>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</si>
  <si>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</si>
  <si>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</si>
  <si>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</si>
  <si>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</si>
  <si>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</si>
  <si>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</si>
  <si>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</si>
  <si>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</si>
  <si>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</si>
  <si>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</si>
  <si>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</si>
  <si>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</si>
  <si>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</si>
  <si>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</si>
  <si>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</si>
  <si>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</si>
  <si>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</si>
  <si>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</si>
  <si>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</si>
  <si>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</si>
  <si>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</si>
  <si>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</si>
  <si>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</si>
  <si>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</si>
  <si>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</si>
  <si>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</si>
  <si>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</si>
  <si>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</si>
  <si>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</si>
  <si>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</si>
  <si>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</si>
  <si>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</si>
  <si>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</si>
  <si>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</si>
  <si>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</si>
  <si>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</si>
  <si>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</si>
  <si>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</si>
  <si>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</si>
  <si>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</si>
  <si>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</si>
  <si>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</si>
  <si>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</si>
  <si>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</si>
  <si>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</si>
  <si>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</si>
  <si>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</si>
  <si>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</si>
  <si>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</si>
  <si>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</si>
  <si>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</si>
  <si>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</si>
  <si>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</si>
  <si>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</si>
  <si>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</si>
  <si>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</si>
  <si>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</si>
  <si>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</si>
  <si>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</si>
  <si>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</si>
  <si>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</si>
  <si>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</si>
  <si>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</si>
  <si>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</si>
  <si>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</si>
  <si>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</si>
  <si>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</si>
  <si>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</si>
  <si>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</si>
  <si>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</si>
  <si>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</si>
  <si>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</si>
  <si>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</si>
  <si>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</si>
  <si>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</si>
  <si>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</si>
  <si>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</si>
  <si>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</si>
  <si>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</si>
  <si>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</si>
  <si>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</si>
  <si>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</si>
  <si>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</si>
  <si>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</si>
  <si>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</si>
  <si>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</si>
  <si>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</si>
  <si>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</si>
  <si>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</si>
  <si>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</si>
  <si>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</si>
  <si>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</si>
  <si>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</si>
  <si>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</si>
  <si>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</si>
  <si>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</si>
  <si>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</si>
  <si>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</si>
  <si>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</si>
  <si>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</si>
  <si>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</si>
  <si>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</si>
  <si>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</si>
  <si>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</si>
  <si>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</si>
  <si>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</si>
  <si>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</si>
  <si>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</si>
  <si>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</si>
  <si>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</si>
  <si>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</si>
  <si>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</si>
  <si>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</si>
  <si>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</si>
  <si>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</si>
  <si>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</si>
  <si>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</si>
  <si>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</si>
  <si>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</si>
  <si>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</si>
  <si>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</si>
  <si>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</si>
  <si>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</si>
  <si>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</si>
  <si>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</si>
  <si>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</si>
  <si>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</si>
  <si>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</si>
  <si>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</si>
  <si>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</si>
  <si>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</si>
  <si>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</si>
  <si>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</si>
  <si>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</si>
  <si>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</si>
  <si>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</si>
  <si>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</si>
  <si>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</si>
  <si>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</si>
  <si>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</si>
  <si>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</si>
  <si>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</si>
  <si>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</si>
  <si>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</si>
  <si>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</si>
  <si>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</si>
  <si>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</si>
  <si>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</si>
  <si>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</si>
  <si>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</si>
  <si>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</si>
  <si>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</si>
  <si>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</si>
  <si>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</si>
  <si>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</si>
  <si>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</si>
  <si>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</si>
  <si>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</si>
  <si>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</si>
  <si>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</si>
  <si>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</si>
  <si>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</si>
  <si>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</si>
  <si>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</si>
  <si>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</si>
  <si>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</si>
  <si>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</si>
  <si>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</si>
  <si>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</si>
  <si>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</si>
  <si>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</si>
  <si>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</si>
  <si>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</si>
  <si>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</si>
  <si>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</si>
  <si>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</si>
  <si>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</si>
  <si>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</si>
  <si>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</si>
  <si>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</si>
  <si>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</si>
  <si>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</si>
  <si>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</si>
  <si>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</si>
  <si>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</si>
  <si>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</si>
  <si>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</si>
  <si>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</si>
  <si>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</si>
  <si>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</si>
  <si>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</si>
  <si>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</si>
  <si>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</si>
  <si>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</si>
  <si>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</si>
  <si>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</si>
  <si>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</si>
  <si>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</si>
  <si>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</si>
  <si>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</si>
  <si>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</si>
  <si>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</si>
  <si>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</si>
  <si>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</si>
  <si>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</si>
  <si>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</si>
  <si>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</si>
  <si>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</si>
  <si>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</si>
  <si>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</si>
  <si>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</si>
  <si>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</si>
  <si>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</si>
  <si>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</si>
  <si>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</si>
  <si>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</si>
  <si>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</si>
  <si>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</si>
  <si>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</si>
  <si>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</si>
  <si>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</si>
  <si>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</si>
  <si>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</si>
  <si>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</si>
  <si>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</si>
  <si>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</si>
  <si>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</si>
  <si>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</si>
  <si>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</si>
  <si>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</si>
  <si>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</si>
  <si>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</si>
  <si>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</si>
  <si>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</si>
  <si>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</si>
  <si>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</si>
  <si>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</si>
  <si>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</si>
  <si>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</si>
  <si>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</si>
  <si>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</si>
  <si>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</si>
  <si>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</si>
  <si>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</si>
  <si>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</si>
  <si>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</si>
  <si>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</si>
  <si>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</si>
  <si>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</si>
  <si>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</si>
  <si>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</si>
  <si>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</si>
  <si>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</si>
  <si>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</si>
  <si>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</si>
  <si>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</si>
  <si>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</si>
  <si>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</si>
  <si>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</si>
  <si>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</si>
  <si>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</si>
  <si>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</si>
  <si>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</si>
  <si>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</si>
  <si>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</si>
  <si>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</si>
  <si>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</si>
  <si>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</si>
  <si>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</si>
  <si>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</si>
  <si>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</si>
  <si>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</si>
  <si>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</si>
  <si>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</si>
  <si>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</si>
  <si>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</si>
  <si>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</si>
  <si>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</si>
  <si>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</si>
  <si>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</si>
  <si>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</si>
  <si>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</si>
  <si>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</si>
  <si>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</si>
  <si>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</si>
  <si>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</si>
  <si>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</si>
  <si>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</si>
  <si>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</si>
  <si>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</si>
  <si>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</si>
  <si>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</si>
  <si>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</si>
  <si>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</si>
  <si>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</si>
  <si>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</si>
  <si>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</si>
  <si>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</si>
  <si>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</si>
  <si>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</si>
  <si>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</si>
  <si>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</si>
  <si>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</si>
  <si>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</si>
  <si>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</si>
  <si>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</si>
  <si>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</si>
  <si>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</si>
  <si>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</si>
  <si>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</si>
  <si>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</si>
  <si>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</si>
  <si>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</si>
  <si>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</si>
  <si>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</si>
  <si>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</si>
  <si>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</si>
  <si>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</si>
  <si>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</si>
  <si>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</si>
  <si>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</si>
  <si>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</si>
  <si>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</si>
  <si>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</si>
  <si>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</si>
  <si>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</si>
  <si>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</si>
  <si>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</si>
  <si>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</si>
  <si>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</si>
  <si>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</si>
  <si>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</si>
  <si>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</si>
  <si>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</si>
  <si>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</si>
  <si>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</si>
  <si>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</si>
  <si>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</si>
  <si>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</si>
  <si>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</si>
  <si>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</si>
  <si>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</si>
  <si>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</si>
  <si>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</si>
  <si>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</si>
  <si>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</si>
  <si>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</si>
  <si>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</si>
  <si>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</si>
  <si>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</si>
  <si>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</si>
  <si>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</si>
  <si>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</si>
  <si>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</si>
  <si>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</si>
  <si>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</si>
  <si>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</si>
  <si>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</si>
  <si>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</si>
  <si>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</si>
  <si>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</si>
  <si>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</si>
  <si>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</si>
  <si>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</si>
  <si>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</si>
  <si>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</si>
  <si>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</si>
  <si>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</si>
  <si>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</si>
  <si>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</si>
  <si>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</si>
  <si>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</si>
  <si>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</si>
  <si>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</si>
  <si>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</si>
  <si>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</si>
  <si>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</si>
  <si>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</si>
  <si>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</si>
  <si>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</si>
  <si>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</si>
  <si>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</si>
  <si>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</si>
  <si>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</si>
  <si>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</si>
  <si>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</si>
  <si>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</si>
  <si>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</si>
  <si>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</si>
  <si>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</si>
  <si>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</si>
  <si>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</si>
  <si>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</si>
  <si>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</si>
  <si>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</si>
  <si>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</si>
  <si>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</si>
  <si>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</si>
  <si>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</si>
  <si>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</si>
  <si>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</si>
  <si>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</si>
  <si>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</si>
  <si>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</si>
  <si>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</si>
  <si>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</si>
  <si>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</si>
  <si>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</si>
  <si>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</si>
  <si>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</si>
  <si>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</si>
  <si>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</si>
  <si>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</si>
  <si>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</si>
  <si>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</si>
  <si>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</si>
  <si>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</si>
  <si>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</si>
  <si>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</si>
  <si>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</si>
  <si>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</si>
  <si>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</si>
  <si>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</si>
  <si>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</si>
  <si>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</si>
  <si>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</si>
  <si>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</si>
  <si>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</si>
  <si>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</si>
  <si>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</si>
  <si>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</si>
  <si>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</si>
  <si>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</si>
  <si>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</si>
  <si>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</si>
  <si>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</si>
  <si>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</si>
  <si>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</si>
  <si>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</si>
  <si>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</si>
  <si>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</si>
  <si>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</si>
  <si>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</si>
  <si>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</si>
  <si>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</si>
  <si>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</si>
  <si>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</si>
  <si>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</si>
  <si>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</si>
  <si>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</si>
  <si>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</si>
  <si>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</si>
  <si>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</si>
  <si>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</si>
  <si>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</si>
  <si>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</si>
  <si>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</si>
  <si>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</si>
  <si>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</si>
  <si>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</si>
  <si>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</si>
  <si>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</si>
  <si>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</si>
  <si>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</si>
  <si>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</si>
  <si>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</si>
  <si>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</si>
  <si>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</si>
  <si>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</si>
  <si>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</si>
  <si>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</si>
  <si>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</si>
  <si>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</si>
  <si>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</si>
  <si>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</si>
  <si>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</si>
  <si>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</si>
  <si>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</si>
  <si>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</si>
  <si>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</si>
  <si>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</si>
  <si>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</si>
  <si>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</si>
  <si>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</si>
  <si>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</si>
  <si>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</si>
  <si>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</si>
  <si>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</si>
  <si>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</si>
  <si>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</si>
  <si>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</si>
  <si>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</si>
  <si>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</si>
  <si>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</si>
  <si>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</si>
  <si>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</si>
  <si>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</si>
  <si>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</si>
  <si>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</si>
  <si>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</si>
  <si>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</si>
  <si>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</si>
  <si>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</si>
  <si>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</si>
  <si>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</si>
  <si>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</si>
  <si>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</si>
  <si>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</si>
  <si>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</si>
  <si>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</si>
  <si>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</si>
  <si>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</si>
  <si>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</si>
  <si>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</si>
  <si>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</si>
  <si>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</si>
  <si>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</si>
  <si>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</si>
  <si>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</si>
  <si>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</si>
  <si>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</si>
  <si>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</si>
  <si>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</si>
  <si>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</si>
  <si>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</si>
  <si>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</si>
  <si>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</si>
  <si>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</si>
  <si>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</si>
  <si>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</si>
  <si>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</si>
  <si>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</si>
  <si>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</si>
  <si>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</si>
  <si>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</si>
  <si>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</si>
  <si>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</si>
  <si>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</si>
  <si>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</si>
  <si>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</si>
  <si>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</si>
  <si>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</si>
  <si>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</si>
  <si>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</si>
  <si>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</si>
  <si>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</si>
  <si>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</si>
  <si>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</si>
  <si>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</si>
  <si>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</si>
  <si>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</si>
  <si>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</si>
  <si>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</si>
  <si>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</si>
  <si>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</si>
  <si>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</si>
  <si>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</si>
  <si>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</si>
  <si>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</si>
  <si>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</si>
  <si>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</si>
  <si>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</si>
  <si>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</si>
  <si>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</si>
  <si>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</si>
  <si>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</si>
  <si>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</si>
  <si>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</si>
  <si>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</si>
  <si>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</si>
  <si>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</si>
  <si>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</si>
  <si>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</si>
  <si>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</si>
  <si>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</si>
  <si>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</si>
  <si>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</si>
  <si>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</si>
  <si>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</si>
  <si>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</si>
  <si>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</si>
  <si>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</si>
  <si>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</si>
  <si>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</si>
  <si>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</si>
  <si>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</si>
  <si>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</si>
  <si>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</si>
  <si>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</si>
  <si>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</si>
  <si>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</si>
  <si>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</si>
  <si>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</si>
  <si>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</si>
  <si>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</si>
  <si>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</si>
  <si>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</si>
  <si>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</si>
  <si>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</si>
  <si>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</si>
  <si>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</si>
  <si>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</si>
  <si>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</si>
  <si>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</si>
  <si>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</si>
  <si>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</si>
  <si>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</si>
  <si>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</si>
  <si>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</si>
  <si>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</si>
  <si>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</si>
  <si>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</si>
  <si>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</si>
  <si>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</si>
  <si>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</si>
  <si>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</si>
  <si>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</si>
  <si>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</si>
  <si>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</si>
  <si>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</si>
  <si>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</si>
  <si>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</si>
  <si>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</si>
  <si>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</si>
  <si>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</si>
  <si>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</si>
  <si>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</si>
  <si>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</si>
  <si>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</si>
  <si>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</si>
  <si>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</si>
  <si>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</si>
  <si>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</si>
  <si>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</si>
  <si>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</si>
  <si>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</si>
  <si>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</si>
  <si>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</si>
  <si>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</si>
  <si>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</si>
  <si>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</si>
  <si>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</si>
  <si>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</si>
  <si>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</si>
  <si>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</si>
  <si>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</si>
  <si>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</si>
  <si>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</si>
  <si>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</si>
  <si>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</si>
  <si>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</si>
  <si>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</si>
  <si>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</si>
  <si>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</si>
  <si>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</si>
  <si>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</si>
  <si>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</si>
  <si>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</si>
  <si>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</si>
  <si>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</si>
  <si>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</si>
  <si>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</si>
  <si>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</si>
  <si>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</si>
  <si>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</si>
  <si>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</si>
  <si>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</si>
  <si>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</si>
  <si>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</si>
  <si>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</si>
  <si>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</si>
  <si>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</si>
  <si>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</si>
  <si>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</si>
  <si>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</si>
  <si>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</si>
  <si>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</si>
  <si>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</si>
  <si>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</si>
  <si>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</si>
  <si>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</si>
  <si>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</si>
  <si>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</si>
  <si>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</si>
  <si>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</si>
  <si>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</si>
  <si>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</si>
  <si>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</si>
  <si>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</si>
  <si>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</si>
  <si>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</si>
  <si>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</si>
  <si>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</si>
  <si>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</si>
  <si>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</si>
  <si>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</si>
  <si>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</si>
  <si>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</si>
  <si>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</si>
  <si>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</si>
  <si>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</si>
  <si>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</si>
  <si>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</si>
  <si>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</si>
  <si>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</si>
  <si>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</si>
  <si>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</si>
  <si>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</si>
  <si>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</si>
  <si>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</si>
  <si>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</si>
  <si>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</si>
  <si>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</si>
  <si>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</si>
  <si>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</si>
  <si>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</si>
  <si>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</si>
  <si>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</si>
  <si>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</si>
  <si>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</si>
  <si>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</si>
  <si>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</si>
  <si>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</si>
  <si>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</si>
  <si>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</si>
  <si>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</si>
  <si>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</si>
  <si>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</si>
  <si>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</si>
  <si>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</si>
  <si>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</si>
  <si>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</si>
  <si>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</si>
  <si>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</si>
  <si>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</si>
  <si>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</si>
  <si>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</si>
  <si>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</si>
  <si>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</si>
  <si>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</si>
  <si>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</si>
  <si>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</si>
  <si>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</si>
  <si>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</si>
  <si>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</si>
  <si>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</si>
  <si>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</si>
  <si>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</si>
  <si>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</si>
  <si>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</si>
  <si>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</si>
  <si>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</si>
  <si>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</si>
  <si>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</si>
  <si>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</si>
  <si>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</si>
  <si>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</si>
  <si>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</si>
  <si>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</si>
  <si>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</si>
  <si>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</si>
  <si>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</si>
  <si>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</si>
  <si>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</si>
  <si>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</si>
  <si>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</si>
  <si>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</si>
  <si>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</si>
  <si>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</si>
  <si>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</si>
  <si>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</si>
  <si>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</si>
  <si>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</si>
  <si>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</si>
  <si>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</si>
  <si>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</si>
  <si>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</si>
  <si>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</si>
  <si>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</si>
  <si>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</si>
  <si>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</si>
  <si>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</si>
  <si>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</si>
  <si>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</si>
  <si>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</si>
  <si>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</si>
  <si>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</si>
  <si>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</si>
  <si>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</si>
  <si>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</si>
  <si>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</si>
  <si>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</si>
  <si>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</si>
  <si>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</si>
  <si>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</si>
  <si>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</si>
  <si>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</si>
  <si>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</si>
  <si>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</si>
  <si>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</si>
  <si>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</si>
  <si>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</si>
  <si>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</si>
  <si>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</si>
  <si>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</si>
  <si>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</si>
  <si>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</si>
  <si>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</si>
  <si>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</si>
  <si>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</si>
  <si>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</si>
  <si>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</si>
  <si>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</si>
  <si>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</si>
  <si>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</si>
  <si>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</si>
  <si>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</si>
  <si>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</si>
  <si>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</si>
  <si>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</si>
  <si>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</si>
  <si>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</si>
  <si>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</si>
  <si>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</si>
  <si>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</si>
  <si>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</si>
  <si>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</si>
  <si>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</si>
  <si>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</si>
  <si>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</si>
  <si>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</si>
  <si>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</si>
  <si>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</si>
  <si>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</si>
  <si>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</si>
  <si>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</si>
  <si>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</si>
  <si>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</si>
  <si>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</si>
  <si>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</si>
  <si>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</si>
  <si>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</si>
  <si>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</si>
  <si>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</si>
  <si>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</si>
  <si>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</si>
  <si>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</si>
  <si>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</si>
  <si>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</si>
  <si>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</si>
  <si>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</si>
  <si>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</si>
  <si>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</si>
  <si>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</si>
  <si>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</si>
  <si>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</si>
  <si>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</si>
  <si>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</si>
  <si>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</si>
  <si>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</si>
  <si>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</si>
  <si>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</si>
  <si>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</si>
  <si>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</si>
  <si>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</si>
  <si>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</si>
  <si>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</si>
  <si>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</si>
  <si>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</si>
  <si>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</si>
  <si>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</si>
  <si>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</si>
  <si>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</si>
  <si>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</si>
  <si>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</si>
  <si>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</si>
  <si>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</si>
  <si>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</si>
  <si>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</si>
  <si>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</si>
  <si>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</si>
  <si>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</si>
  <si>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</si>
  <si>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</si>
  <si>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</si>
  <si>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</si>
  <si>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</si>
  <si>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</si>
  <si>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</si>
  <si>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</si>
  <si>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</si>
  <si>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</si>
  <si>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</si>
  <si>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</si>
  <si>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</si>
  <si>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</si>
  <si>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</si>
  <si>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</si>
  <si>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</si>
  <si>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</si>
  <si>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</si>
  <si>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</si>
  <si>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</si>
  <si>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</si>
  <si>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</si>
  <si>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</si>
  <si>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</si>
  <si>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</si>
  <si>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</si>
  <si>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</si>
  <si>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</si>
  <si>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</si>
  <si>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</si>
  <si>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</si>
  <si>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</si>
  <si>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</si>
  <si>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</si>
  <si>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</si>
  <si>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</si>
  <si>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</si>
  <si>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</si>
  <si>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</si>
  <si>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</si>
  <si>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</si>
  <si>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</si>
  <si>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</si>
  <si>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</si>
  <si>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</si>
  <si>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</si>
  <si>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</si>
  <si>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</si>
  <si>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</si>
  <si>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</si>
  <si>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</si>
  <si>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</si>
  <si>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</si>
  <si>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</si>
  <si>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</si>
  <si>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</si>
  <si>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</si>
  <si>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</si>
  <si>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</si>
  <si>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</si>
  <si>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</si>
  <si>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</si>
  <si>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</si>
  <si>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</si>
  <si>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</si>
  <si>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</si>
  <si>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</si>
  <si>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</si>
  <si>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</si>
  <si>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</si>
  <si>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</si>
  <si>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</si>
  <si>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</si>
  <si>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</si>
  <si>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</si>
  <si>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</si>
  <si>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</si>
  <si>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</si>
  <si>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</si>
  <si>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</si>
  <si>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</si>
  <si>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</si>
  <si>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</si>
  <si>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</si>
  <si>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</si>
  <si>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</si>
  <si>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</si>
  <si>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</si>
  <si>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</si>
  <si>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</si>
  <si>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</si>
  <si>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</si>
  <si>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</si>
  <si>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</si>
  <si>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</si>
  <si>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</si>
  <si>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</si>
  <si>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</si>
  <si>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</si>
  <si>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</si>
  <si>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</si>
  <si>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</si>
  <si>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</si>
  <si>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</si>
  <si>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</si>
  <si>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</si>
  <si>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</si>
  <si>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</si>
  <si>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</si>
  <si>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</si>
  <si>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</si>
  <si>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</si>
  <si>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</si>
  <si>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</si>
  <si>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</si>
  <si>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</si>
  <si>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</si>
  <si>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</si>
  <si>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</si>
  <si>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</si>
  <si>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</si>
  <si>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</si>
  <si>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</si>
  <si>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</si>
  <si>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</si>
  <si>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</si>
  <si>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</si>
  <si>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</si>
  <si>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</si>
  <si>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</si>
  <si>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</si>
  <si>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</si>
  <si>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</si>
  <si>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</si>
  <si>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</si>
  <si>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</si>
  <si>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</si>
  <si>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</si>
  <si>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</si>
  <si>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</si>
  <si>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</si>
  <si>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</si>
  <si>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</si>
  <si>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</si>
  <si>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</si>
  <si>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</si>
  <si>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</si>
  <si>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</si>
  <si>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</si>
  <si>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</si>
  <si>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</si>
  <si>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</si>
  <si>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</si>
  <si>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</si>
  <si>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</si>
  <si>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</si>
  <si>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</si>
  <si>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</si>
  <si>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</si>
  <si>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</si>
  <si>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</si>
  <si>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</si>
  <si>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</si>
  <si>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</si>
  <si>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</si>
  <si>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</si>
  <si>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</si>
  <si>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</si>
  <si>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</si>
  <si>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</si>
  <si>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</si>
  <si>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</si>
  <si>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</si>
  <si>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</si>
  <si>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</si>
  <si>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</si>
  <si>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</si>
  <si>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</si>
  <si>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</si>
  <si>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</si>
  <si>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</si>
  <si>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</si>
  <si>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</si>
  <si>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</si>
  <si>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</si>
  <si>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</si>
  <si>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</si>
  <si>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</si>
  <si>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</si>
  <si>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</si>
  <si>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</si>
  <si>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</si>
  <si>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</si>
  <si>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</si>
  <si>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</si>
  <si>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</si>
  <si>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</si>
  <si>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</si>
  <si>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</si>
  <si>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</si>
  <si>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</si>
  <si>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</si>
  <si>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</si>
  <si>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</si>
  <si>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</si>
  <si>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</si>
  <si>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</si>
  <si>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</si>
  <si>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</si>
  <si>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</si>
  <si>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</si>
  <si>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</si>
  <si>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</si>
  <si>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</si>
  <si>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</si>
  <si>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</si>
  <si>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</si>
  <si>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</si>
  <si>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</si>
  <si>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 xml:space="preserve"> PCM-20251005-00002534 </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</si>
  <si>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</si>
  <si>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</si>
  <si>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</si>
  <si>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</si>
  <si>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</si>
  <si>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</si>
  <si>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</si>
  <si>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</si>
  <si>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</si>
  <si>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</si>
  <si>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</si>
  <si>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</si>
  <si>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</si>
  <si>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PCM-20251005-00002424</t>
  </si>
  <si>
    <t>ETA 45 mins</t>
  </si>
  <si>
    <t>PCM-20251005-00002549</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</si>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</sst>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 totalsRowShown="0" headerRowDxfId="48" dataDxfId="47" headerRowBorderDxfId="45" tableBorderDxfId="46" totalsRowBorderDxfId="44">
  <autoFilter ref="A1:L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8" totalsRowShown="0" headerRowDxfId="15" dataDxfId="14" headerRowBorderDxfId="12" tableBorderDxfId="13">
  <autoFilter ref="A1:L2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272.80506261574192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45935.753488541668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45935.753488541668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45935.753488541668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45935.753488541668</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45935.753488194445</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45935.753488194445</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45935.753488541668</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45935.753488541668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45935.753488541668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45935.753488541668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45935.753488541668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45935.753488541668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45935.753488541668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45935.753488541668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45935.753488541668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45935.753488541668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45935.753488541668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45935.753488541668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45935.753488541668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45935.753488541668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45935.753488541668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45935.753488541668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45935.753488541668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45935.753488541668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45935.753488541668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45935.753488541668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45935.753488541668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45935.753488541668</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244.10170613425726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129.02640520833666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110.75365057870658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0.32137013888859656</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0.17200671296450309</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45935.753488194445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45935.753488194445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45935.753488194445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45935.753488194445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45935.753488194445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45935.753488194445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45935.753488194445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45935.753488194445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45935.753488194445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45935.753488194445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45935.753488194445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45935.753488194445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45935.753488194445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45935.753488194445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45935.753488194445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45935.753488194445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45935.753488194445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45935.753488194445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45935.753488194445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45935.753488194445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45935.753488194445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45935.753488194445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45935.753488194445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45935.753488194445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45935.753488194445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45935.753488194445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45935.753488194445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45935.753488194445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45935.753488194445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45935.753488194445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45935.753488194445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45935.753488194445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45935.753488194445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45935.753488194445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45935.753488194445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45935.753488194445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45935.753488194445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45935.753488194445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45935.753488194445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45935.753488194445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45935.753488194445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45935.753488194445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45935.753488194445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45935.753488194445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45935.753488194445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45935.753488194445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45935.753488194445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45935.753488194445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45935.753488194445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45935.753488194445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45935.753488194445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45935.753488194445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45935.753488194445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45935.753488194445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45935.753488194445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45935.753488194445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45935.753488194445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45935.753488194445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45935.753488194445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45935.753488194445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45935.753488194445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45935.753488194445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45935.753488194445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45935.753488194445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45935.753488194445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45935.753488194445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45935.753488194445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45935.753488194445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45935.753488194445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45935.753488194445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45935.753488194445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45935.753488194445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45935.753488194445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45935.753488194445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45935.753488194445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45935.753488194445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45935.753488194445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45935.753488194445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45935.753488194445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45935.753488194445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45935.753488194445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45935.753488194445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45935.753488194445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45935.753488194445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45935.753488194445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45935.753488194445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45935.753488194445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45935.753488194445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45935.753488194445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45935.753488194445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45935.753488194445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45935.753488194445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45935.753488194445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45935.753488194445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45935.753488194445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45935.753488194445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45935.753488194445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45935.753488194445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45935.753488194445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45935.753488194445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45935.753488194445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45935.753488194445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45935.753488194445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45935.753488194445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45935.753488194445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45935.753488194445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45935.753488194445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45935.753488194445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45935.753488194445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45935.753488194445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45935.753488194445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45935.753488194445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45935.753488194445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45935.753488194445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45935.753488194445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45935.753488194445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45935.753488194445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45935.753488194445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45935.753488194445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45935.753488194445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45935.753488194445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45935.753488194445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45935.753488194445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45935.753488194445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45935.753488194445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45935.753488194445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45935.753488194445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45935.753488194445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45935.753488194445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45935.753488194445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45935.753488194445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45935.753488194445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45935.753488194445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45935.753488194445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45935.753488194445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45935.753488194445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45935.753488194445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45935.753488194445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45935.753488194445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45935.753488194445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45935.753488194445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45935.753488194445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45935.753488194445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45935.753488194445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45935.753488194445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45935.753488194445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45935.753488194445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45935.753488194445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45935.753488194445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45935.753488194445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45935.753488194445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45935.753488194445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45935.753488194445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45935.753488194445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45935.753488194445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45935.753488194445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45935.753488194445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45935.753488194445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45935.753488194445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45935.753488194445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45935.753488194445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45935.753488194445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45935.753488194445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45935.753488194445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45935.753488194445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45935.753488194445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45935.753488194445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45935.753488194445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45935.753488194445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45935.753488194445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45935.753488194445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45935.753488194445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45935.753488194445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45935.753488194445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45935.753488194445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45935.753488194445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45935.753488194445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45935.753488194445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45935.753488194445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45935.753488194445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45935.753488194445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45935.753488194445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45935.753488194445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45935.753488194445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45935.753488194445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45935.753488194445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45935.753488194445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45935.753488194445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45935.753488194445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45935.753488194445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45935.753488194445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45935.753488194445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45935.753488194445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45935.753488194445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45935.753488194445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45935.753488194445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45935.753488194445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45935.753488194445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45935.753488194445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45935.753488194445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45935.753488194445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45935.753488194445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45935.753488194445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45935.753488194445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45935.753488194445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45935.753488194445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45935.753488194445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45935.753488194445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45935.753488194445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45935.753488194445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45935.753488194445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45935.753488194445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45935.753488194445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45935.753488194445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45935.753488194445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45935.753488194445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45935.753488194445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45935.753488194445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45935.753488194445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45935.753488194445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45935.753488194445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45935.753488194445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45935.753488194445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45935.753488194445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45935.753488194445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45935.753488194445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45935.753488194445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45935.753488194445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45935.753488194445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45935.753488194445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45935.753488194445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45935.753488194445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45935.753488194445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45935.753488194445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45935.753488194445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45935.753488194445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45935.753488194445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45935.753488194445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45935.753488194445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45935.753488194445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45935.753488194445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45935.753488194445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45935.753488194445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45935.753488194445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45935.753488194445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45935.753488194445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45935.753488194445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45935.753488194445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45935.753488194445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45935.753488194445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45935.753488194445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45935.753488194445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45935.753488194445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45935.753488194445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45935.753488194445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45935.753488194445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45935.753488194445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45935.753488194445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45935.753488194445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45935.753488194445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45935.753488194445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45935.753488194445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45935.753488194445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45935.753488194445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45935.753488194445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45935.753488194445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45935.753488194445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45935.753488194445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45935.753488194445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45935.753488194445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45935.753488194445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45935.753488194445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45935.753488194445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45935.753488194445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45935.753488194445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45935.753488194445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45935.753488194445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45935.753488194445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45935.753488194445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45935.753488194445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45935.753488194445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45935.753488194445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45935.753488194445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45935.753488194445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45935.753488194445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45935.753488194445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45935.753488194445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45935.753488541668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45935.753488541668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45935.753488541668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45935.753488541668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45935.753488541668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45935.753488541668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45935.753488541668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45935.753488541668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45935.753488541668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45935.753488541668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45935.753488541668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45935.753488541668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45935.753488541668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45935.753488541668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45935.753488541668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45935.753488541668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45935.753488541668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45935.753488541668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45935.753488541668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45935.753488541668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45935.753488541668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45935.753488541668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45935.753488541668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45935.753488541668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45935.753488541668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45935.753488541668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45935.753488541668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45935.753488541668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45935.753488541668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45935.753488541668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45935.753488541668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45935.753488541668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45935.753488541668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45935.753488541668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45935.753488541668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45935.753488541668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45935.753488541668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45935.753488541668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45935.753488541668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45935.753488541668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45935.753488541668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45935.753488541668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45935.753488541668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45935.753488541668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45935.753488541668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45935.753488541668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45935.753488541668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45935.753488541668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45935.753488541668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45935.753488541668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45935.753488541668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45935.753488541668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45935.753488541668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45935.753488541668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45935.753488541668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45935.753488541668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45935.753488541668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45935.753488541668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45935.753488541668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45935.753488541668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45935.753488541668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45935.753488541668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45935.753488541668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45935.753488541668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45935.753488541668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45935.753488541668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45935.753488541668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45935.753488541668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45935.753488541668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45935.753488541668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45935.753488541668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45935.753488541668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45935.753488541668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45935.753488541668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45935.753488541668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45935.753488541668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45935.753488541668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45935.753488541668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45935.753488541668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45935.753488541668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45935.753488541668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45935.753488541668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45935.753488541668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45935.753488541668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45935.753488541668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45935.753488541668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45935.753488541668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45935.753488541668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45935.753488541668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45935.753488541668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45935.753488541668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45935.753488541668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45935.753488541668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45935.753488541668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45935.753488541668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45935.753488541668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45935.753488541668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45935.753488541668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45935.753488541668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45935.753488541668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45935.753488541668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45935.753488541668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45935.753488541668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45935.753488541668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45935.753488541668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45935.753488541668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45935.753488541668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45935.753488541668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45935.753488541668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45935.753488541668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45935.753488541668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45935.753488541668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45935.753488541668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45935.753488541668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45935.753488541668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45935.753488541668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45935.753488541668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45935.753488541668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45935.753488541668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45935.753488541668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45935.753488541668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45935.753488541668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45935.753488541668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45935.753488541668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45935.753488541668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45935.753488541668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45935.753488541668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45935.753488541668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45935.753488541668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45935.753488541668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45935.753488541668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45935.753488541668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45935.753488541668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45935.753488541668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45935.753488541668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45935.753488541668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45935.753488541668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45935.753488541668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45935.753488541668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45935.753488541668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45935.753488541668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45935.753488541668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45935.753488541668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45935.753488541668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45935.753488541668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45935.753488541668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45935.753488541668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45935.753488541668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45935.753488541668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45935.753488541668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45935.753488541668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45935.753488541668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45935.753488541668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45935.753488541668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45935.753488541668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45935.753488541668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45935.753488541668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45935.753488541668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45935.753488541668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45935.753488541668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45935.753488541668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45935.753488541668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45935.753488541668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45935.753488541668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45935.753488541668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45935.753488541668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45935.753488541668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45935.753488541668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45935.753488541668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45935.753488541668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45935.753488541668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45935.753488541668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45935.753488541668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45935.753488541668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45935.753488541668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45935.753488541668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45935.753488541668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45935.753488541668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45935.753488541668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45935.753488541668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45935.753488541668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45935.753488541668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45935.753488541668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45935.753488541668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45935.753488541668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45935.753488541668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45935.753488541668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45935.753488541668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45935.753488541668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45935.753488541668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45935.753488541668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45935.753488541668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45935.753488541668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45935.753488541668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45935.753488541668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45935.753488541668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45935.753488541668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45935.753488541668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45935.753488541668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45935.753488541668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45935.753488541668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45935.753488541668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45935.753488541668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45935.753488541668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45935.753488541668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45935.753488541668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45935.753488541668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45935.753488541668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45935.753488541668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45935.753488541668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45935.753488541668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45935.753488541668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45935.753488541668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45935.753488541668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45935.753488541668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45935.753488541668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45935.753488541668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45935.753488541668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45935.753488541668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45935.753488541668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45935.753488541668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45935.753488541668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45935.753488541668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45935.753488541668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45935.753488541668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45935.753488541668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45935.753488541668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45935.753488541668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45935.753488541668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45935.753488541668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45935.753488541668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45935.753488541668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45935.753488541668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45935.753488541668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45935.753488541668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45935.753488541668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45935.753488541668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45935.753488541668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45935.753488541668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45935.753488541668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45935.753488541668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45935.753488541668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45935.753488541668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45935.753488541668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45935.753488541668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45935.753488541668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45935.753488541668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45935.753488541668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45935.753488541668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45935.753488541668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45935.753488541668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45935.753488541668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45935.753488541668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45935.753488541668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45935.753488541668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45935.753488541668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45935.753488541668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45935.753488541668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45935.753488541668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45935.753488541668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45935.753488541668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45935.753488541668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45935.753488541668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45935.753488541668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45935.753488541668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45935.753488541668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45935.753488541668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45935.753488541668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45935.753488541668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45935.753488541668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45935.753488541668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45935.753488541668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45935.753488541668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45935.753488541668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45935.753488541668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45935.753488541668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45935.753488541668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45935.753488541668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45935.753488541668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45935.753488541668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45935.753488541668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45935.753488541668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45935.753488541668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45935.753488541668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45935.753488541668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45935.753488541668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45935.753488541668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45935.753488541668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45935.753488541668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45935.753488541668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45935.753488541668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45935.753488541668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45935.753488541668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45935.753488541668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45935.753488541668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45935.753488541668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45935.753488541668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45935.753488541668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45935.753488541668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45935.753488541668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45935.753488541668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45935.753488541668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45935.753488541668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45935.753488541668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45935.753488541668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45935.753488541668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45935.753488541668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45935.753488541668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45935.753488541668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45935.753488541668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45935.753488541668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45935.753488541668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45935.753488541668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45935.753488541668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45935.753488541668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45935.753488541668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45935.753488541668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45935.753488541668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45935.753488541668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45935.753488541668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45935.753488541668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45935.753488541668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45935.753488541668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45935.753488541668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45935.753488541668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45935.753488541668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45935.753488541668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45935.753488541668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45935.753488541668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45935.753488541668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45935.753488541668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45935.753488541668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45935.753488541668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45935.753488541668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45935.753488541668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45935.753488541668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45935.753488541668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45935.753488541668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45935.753488541668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45935.753488541668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45935.753488541668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45935.753488541668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45935.753488541668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45935.753488541668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45935.753488541668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45935.753488541668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45935.753488541668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45935.753488541668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45935.753488541668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45935.753488541668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45935.753488541668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45935.753488541668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45935.753488541668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45935.753488541668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45935.753488541668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45935.753488541668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45935.753488541668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45935.753488541668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45935.753488541668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45935.753488541668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45935.753488541668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45935.753488541668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45935.753488541668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45935.753488541668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45935.753488541668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45935.753488541668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45935.753488541668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45935.753488541668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45935.753488541668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45935.753488541668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45935.753488541668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45935.753488541668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45935.753488541668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45935.753488541668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45935.753488541668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45935.753488541668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45935.753488541668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45935.753488541668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45935.753488541668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45935.753488541668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45935.753488541668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45935.753488541668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45935.753488541668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45935.753488541668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45935.753488541668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45935.753488541668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45935.753488541668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45935.753488541668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45935.753488541668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45935.753488541668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45935.753488541668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45935.753488541668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45935.753488541668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45935.753488541668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45935.753488541668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45935.753488541668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45935.753488541668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45935.753488541668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45935.753488541668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45935.753488541668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45935.753488541668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45935.753488541668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45935.753488541668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45935.753488541668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45935.753488541668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45935.753488541668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45935.753488541668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45935.753488541668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45935.753488541668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45935.753488541668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45935.753488541668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45935.753488541668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45935.753488541668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45935.753488541668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45935.753488541668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45935.753488541668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45935.753488541668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45935.753488541668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45935.753488541668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45935.753488541668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45935.753488541668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45935.753488541668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45935.753488541668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45935.753488541668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45935.753488541668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45935.753488541668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45935.753488541668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45935.753488541668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45935.753488541668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45935.753488541668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45935.753488541668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45935.753488541668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45935.753488541668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45935.753488541668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45935.753488541668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45935.753488541668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45935.753488541668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45935.753488541668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45935.753488541668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45935.753488541668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45935.753488541668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45935.753488541668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45935.753488541668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45935.753488541668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45935.753488541668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45935.753488541668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45935.753488541668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45935.753488541668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45935.753488541668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45935.753488541668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45935.753488541668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45935.753488541668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45935.753488541668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45935.753488541668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45935.753488541668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45935.753488541668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45935.753488541668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45935.753488541668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45935.753488541668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45935.753488541668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45935.753488541668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45935.753488541668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45935.753488541668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45935.753488541668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45935.753488541668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45935.753488541668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45935.753488541668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45935.753488541668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45935.753488541668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45935.753488541668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45935.753488541668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45935.753488541668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45935.753488541668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45935.753488541668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45935.753488541668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45935.753488541668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45935.753488541668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45935.753488541668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45935.753488541668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45935.753488541668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45935.753488541668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45935.753488541668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45935.753488541668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45935.753488541668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45935.753488541668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45935.753488541668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45935.753488541668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45935.753488541668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45935.753488541668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45935.753488541668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45935.753488541668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45935.753488541668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45935.753488541668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45935.753488541668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45935.753488541668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45935.753488541668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45935.753488541668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45935.753488541668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45935.753488541668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45935.753488541668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45935.753488541668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45935.753488541668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45935.753488541668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45935.753488541668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45935.753488541668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45935.753488541668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45935.753488541668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45935.753488541668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45935.753488541668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45935.753488541668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45935.753488541668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45935.753488541668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45935.753488541668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45935.753488541668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45935.753488541668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45935.753488541668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45935.753488541668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45935.753488541668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45935.753488541668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45935.753488541668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45935.753488541668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45935.753488541668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45935.753488541668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45935.753488541668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45935.753488541668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45935.753488541668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45935.753488541668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45935.753488541668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45935.753488541668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45935.753488541668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45935.753488541668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45935.753488541668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45935.753488541668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45935.753488541668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45935.753488541668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45935.753488541668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45935.753488541668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45935.753488541668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45935.753488541668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45935.753488541668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45935.753488541668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45935.753488541668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45935.753488541668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45935.753488541668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45935.753488541668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45935.753488541668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45935.753488541668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45935.753488541668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45935.753488541668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45935.753488541668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45935.753488541668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45935.753488541668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45935.753488541668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45935.753488541668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45935.753488541668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45935.753488541668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45935.753488541668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45935.753488541668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45935.753488541668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45935.753488541668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45935.753488541668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45935.753488541668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45935.753488541668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45935.753488541668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45935.753488541668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45935.753488541668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45935.753488541668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45935.753488541668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45935.753488541668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45935.753488541668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45935.753488541668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45935.753488541668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45935.753488541668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45935.753488541668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45935.753488541668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45935.753488541668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45935.753488541668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45935.753488541668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45935.753488541668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45935.753488541668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45935.753488541668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45935.753488541668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45935.753488541668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45935.753488541668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45935.753488541668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45935.753488541668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45935.753488541668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45935.753488541668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45935.753488541668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45935.753488541668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45935.753488541668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45935.753488541668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45935.753488541668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45935.753488541668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45935.753488541668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45935.753488541668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45935.753488541668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45935.753488541668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45935.753488541668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45935.753488541668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45935.753488541668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45935.753488541668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45935.753488541668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45935.753488541668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45935.753488541668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45935.753488541668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45935.753488541668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45935.753488541668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45935.753488541668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45935.753488541668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45935.753488541668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45935.753488541668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45935.753488541668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45935.753488541668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45935.753488541668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45935.753488541668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45935.753488541668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45935.753488541668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45935.753488541668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45935.753488541668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45935.753488541668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45935.753488541668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45935.753488541668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45935.753488541668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45935.753488541668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45935.753488541668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45935.753488541668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45935.753488541668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45935.753488541668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45935.753488541668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45935.753488541668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45935.753488541668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45935.753488541668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45935.753488541668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45935.753488541668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45935.753488541668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45935.753488541668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45935.753488541668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45935.753488541668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45935.753488541668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45935.753488541668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45935.753488541668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45935.753488541668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45935.753488541668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45935.753488541668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45935.753488541668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45935.753488541668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45935.753488541668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45935.753488541668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45935.753488541668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45935.753488541668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45935.753488541668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45935.753488541668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45935.753488541668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45935.753488541668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45935.753488541668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45935.753488541668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45935.753488541668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45935.753488541668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45935.753488541668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45935.753488541668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45935.753488541668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45935.753488541668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45935.753488541668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45935.753488541668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45935.753488541668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45935.753488541668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45935.753488541668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45935.753488541668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45935.753488541668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45935.753488541668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45935.753488541668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45935.753488541668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45935.753488541668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45935.753488541668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45935.753488541668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45935.753488541668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45935.753488541668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45935.753488541668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45935.753488541668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45935.753488541668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45935.753488541668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45935.753488541668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45935.753488541668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45935.753488541668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45935.753488541668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45935.753488541668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45935.753488541668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45935.753488541668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45935.753488541668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45935.753488541668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45935.753488541668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45935.753488541668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45935.753488541668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45935.753488541668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45935.753488541668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45935.753488541668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45935.753488541668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45935.753488541668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45935.753488541668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45935.753488541668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45935.753488541668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45935.753488541668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45935.753488541668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45935.753488541668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45935.753488541668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45935.753488541668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45935.753488541668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45935.753488541668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45935.753488541668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45935.753488541668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45935.753488541668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45935.753488541668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45935.753488541668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45935.753488541668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45935.753488541668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45935.753488541668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45935.753488541668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45935.753488541668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45935.753488541668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45935.753488541668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45935.753488541668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45935.753488541668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45935.753488541668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45935.753488541668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45935.753488541668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45935.753488541668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45935.753488541668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45935.753488541668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45935.753488541668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45935.753488541668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45935.753488541668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45935.753488541668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45935.753488541668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45935.753488541668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45935.753488541668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45935.753488541668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45935.753488541668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45935.753488541668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45935.753488541668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45935.753488541668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45935.753488541668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45935.753488541668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45935.753488541668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45935.753488541668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45935.753488541668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45935.753488541668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45935.753488541668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45935.753488541668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45935.753488541668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45935.753488541668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45935.753488541668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45935.753488541668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45935.753488541668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45935.753488541668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45935.753488541668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45935.753488541668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45935.753488541668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45935.753488541668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45935.753488541668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45935.753488541668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45935.753488541668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45935.753488541668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45935.753488541668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45935.753488541668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45935.753488541668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45935.753488541668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45935.753488541668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45935.753488541668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45935.753488541668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45935.753488541668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45935.753488541668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45935.753488541668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45935.753488541668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45935.753488541668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45935.753488541668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45935.753488541668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45935.753488541668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45935.753488541668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45935.753488541668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45935.753488541668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45935.753488541668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45935.753488541668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45935.753488541668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45935.753488541668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45935.753488541668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45935.753488541668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45935.753488541668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45935.753488541668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45935.753488541668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45935.753488541668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45935.753488541668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45935.753488541668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45935.753488541668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45935.753488541668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45935.753488541668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45935.753488541668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45935.753488541668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45935.753488541668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45935.753488541668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45935.753488541668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45935.753488541668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45935.753488541668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45935.753488541668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45935.753488541668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45935.753488541668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45935.753488541668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45935.753488541668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45935.753488541668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45935.753488541668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45935.753488541668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45935.753488541668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45935.753488541668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45935.753488541668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45935.753488541668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45935.753488541668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45935.753488541668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45935.753488541668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45935.753488541668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45935.753488541668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45935.753488541668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45935.753488541668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45935.753488541668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45935.753488541668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45935.753488541668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45935.753488541668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45935.753488541668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45935.753488541668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45935.753488541668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45935.753488541668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45935.753488541668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45935.753488541668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45935.753488541668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45935.753488541668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45935.753488541668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45935.753488541668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45935.753488541668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45935.753488541668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45935.753488541668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45935.753488541668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45935.753488541668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45935.753488541668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45935.753488541668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45935.753488541668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45935.753488541668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45935.753488541668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45935.753488541668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45935.753488541668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45935.753488541668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45935.753488541668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45935.753488541668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45935.753488541668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45935.753488541668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45935.753488541668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45935.753488541668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45935.753488541668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45935.753488541668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45935.753488541668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45935.753488541668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45935.753488541668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45935.753488541668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45935.753488541668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45935.753488541668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45935.753488541668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45935.753488541668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45935.753488541668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45935.753488541668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45935.753488541668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45935.753488541668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45935.753488541668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45935.753488541668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45935.753488541668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45935.753488541668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45935.753488541668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45935.753488541668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45935.753488541668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45935.753488541668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45935.753488541668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45935.753488541668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45935.753488541668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45935.753488541668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45935.753488541668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45935.753488541668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45935.753488541668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45935.753488541668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45935.753488541668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45935.753488541668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45935.753488541668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45935.753488541668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45935.753488541668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45935.753488541668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45935.753488541668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45935.753488541668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45935.753488541668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45935.753488541668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45935.753488541668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45935.753488541668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45935.753488541668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45935.753488541668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45935.753488541668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45935.753488541668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45935.753488541668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45935.753488541668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45935.753488541668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45935.753488541668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45935.753488541668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45935.753488541668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45935.753488541668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45935.753488541668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45935.753488541668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45935.753488541668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45935.753488541668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45935.753488541668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45935.753488541668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45935.753488541668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45935.753488541668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45935.753488541668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45935.753488541668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45935.753488541668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45935.753488541668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45935.753488541668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45935.753488541668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45935.753488541668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45935.753488541668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45935.753488541668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45935.753488541668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45935.753488541668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45935.753488541668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45935.753488541668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45935.753488541668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45935.753488541668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45935.753488541668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45935.753488541668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45935.753488541668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45935.753488541668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45935.753488541668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45935.753488541668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45935.753488541668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45935.753488541668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45935.753488541668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45935.753488541668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45935.753488541668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45935.753488541668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45935.753488541668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45935.753488541668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45935.753488541668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45935.753488541668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45935.753488541668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45935.753488541668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45935.753488541668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45935.753488541668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45935.753488541668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45935.753488541668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45935.753488541668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45935.753488541668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45935.753488541668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45935.753488541668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45935.753488541668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45935.753488541668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45935.753488541668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45935.753488541668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45935.753488541668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45935.753488541668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45935.753488541668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45935.753488541668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45935.753488541668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45935.753488541668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45935.753488541668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45935.753488541668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45935.753488541668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45935.753488541668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45935.753488541668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45935.753488541668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45935.753488541668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45935.753488541668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45935.753488541668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45935.753488541668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45935.753488541668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45935.753488541668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45935.753488541668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45935.753488541668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45935.753488541668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45935.753488541668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45935.753488541668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45935.753488541668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45935.753488541668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45935.753488541668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45935.753488541668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45935.753488541668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45935.753488541668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45935.753488541668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45935.753488541668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45935.753488541668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45935.753488541668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45935.753488541668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45935.753488541668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45935.753488541668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45935.753488541668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45935.753488541668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45935.753488541668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45935.753488541668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45935.753488541668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45935.753488541668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45935.753488541668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45935.753488541668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45935.753488541668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45935.753488541668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45935.753488541668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45935.753488541668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45935.753488541668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45935.753488541668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45935.753488541668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45935.753488541668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45935.753488541668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45935.753488541668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45935.753488541668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45935.753488541668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45935.753488541668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45935.753488541668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45935.753488541668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45935.753488541668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45935.753488541668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45935.753488541668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45935.753488541668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45935.753488541668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45935.753488541668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45935.753488541668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45935.753488541668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45935.753488541668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45935.753488541668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45935.753488541668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45935.753488541668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45935.753488541668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45935.753488541668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45935.753488541668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45935.753488541668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45935.753488541668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45935.753488541668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45935.753488541668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45935.753488541668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45935.753488541668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45935.753488541668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45935.753488541668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45935.753488541668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45935.753488541668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45935.753488541668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45935.753488541668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45935.753488541668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45935.753488541668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45935.753488541668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45935.753488541668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45935.753488541668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45935.753488541668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45935.753488541668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45935.753488541668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45935.753488541668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45935.753488541668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45935.753488541668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45935.753488541668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45935.753488541668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45935.753488541668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45935.753488541668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45935.753488541668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45935.753488541668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45935.753488541668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45935.753488541668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45935.753488541668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45935.753488541668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45935.753488541668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45935.753488541668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45935.753488541668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45935.753488541668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45935.753488541668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45935.753488541668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45935.753488541668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45935.753488541668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45935.753488541668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45935.753488541668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45935.753488541668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45935.753488541668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45935.753488541668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45935.753488541668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45935.753488541668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45935.753488541668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45935.753488541668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45935.753488541668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45935.753488541668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45935.753488541668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45935.753488541668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45935.753488541668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45935.753488541668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45935.753488541668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45935.753488541668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45935.753488541668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45935.753488541668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45935.753488541668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45935.753488541668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45935.753488541668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45935.753488541668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45935.753488541668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45935.753488541668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45935.753488541668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45935.753488541668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45935.753488541668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45935.753488541668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45935.753488541668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45935.753488541668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45935.753488541668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45935.753488541668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45935.753488541668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45935.753488541668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45935.753488541668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45935.753488541668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45935.753488541668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45935.753488541668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45935.753488541668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45935.753488541668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45935.753488541668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45935.753488541668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45935.753488541668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45935.753488541668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45935.753488541668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45935.753488541668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45935.753488541668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45935.753488541668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45935.753488541668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45935.753488541668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45935.753488541668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45935.753488541668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45935.753488541668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45935.753488541668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45935.753488541668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45935.753488541668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45935.753488541668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45935.753488541668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45935.753488541668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45935.753488541668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45935.753488541668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45935.753488541668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45935.753488541668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45935.753488541668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45935.753488541668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45935.753488541668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45935.753488541668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45935.753488541668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45935.753488541668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45935.753488541668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45935.753488541668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45935.753488541668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45935.753488541668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45935.753488541668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45935.753488541668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45935.753488541668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45935.753488541668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45935.753488541668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45935.753488541668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45935.753488541668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45935.753488541668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45935.753488541668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45935.753488541668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45935.753488541668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45935.753488541668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45935.753488541668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45935.753488541668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45935.753488541668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45935.753488541668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45935.753488541668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45935.753488541668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45935.753488541668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45935.753488541668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45935.753488541668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45935.753488541668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45935.753488541668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45935.753488541668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45935.753488541668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45935.753488541668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45935.753488541668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45935.753488541668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45935.753488541668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45935.753488541668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45935.753488541668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45935.753488541668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45935.753488541668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45935.753488541668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45935.753488541668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45935.753488541668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45935.753488541668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45935.753488541668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45935.753488541668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45935.753488541668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45935.753488541668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45935.753488541668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45935.753488541668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45935.753488541668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45935.753488541668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45935.753488541668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45935.753488541668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45935.753488541668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45935.753488541668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45935.753488541668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45935.753488541668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45935.753488541668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45935.753488541668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45935.753488541668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45935.753488541668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45935.753488541668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45935.753488541668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45935.753488541668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45935.753488541668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45935.753488541668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45935.753488541668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45935.753488541668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45935.753488541668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45935.753488541668</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232.27277094907186</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0.59654374999809079</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0.2302243055528379</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0.75817569444188848</v>
      </c>
      <c r="H5" s="113">
        <v>45935.675949074073</v>
      </c>
      <c r="I5" s="110" t="str">
        <f>IFERROR(VLOOKUP(D5,DB!A:F,6,0),"")</f>
        <v>SCECO</v>
      </c>
      <c r="J5" s="110" t="str">
        <f>IFERROR(VLOOKUP(D5,DB!A:G,7,0),"")</f>
        <v>Dead</v>
      </c>
      <c r="K5" s="115" t="s">
        <v>39063</v>
      </c>
      <c r="L5" s="107" t="str">
        <f>IFERROR(VLOOKUP(D5,DB!A:I,9,0),"")</f>
        <v>Latis</v>
      </c>
    </row>
    <row r="6" spans="1:16" ht="15" customHeight="1">
      <c r="A6" s="110" t="s">
        <v>39064</v>
      </c>
      <c r="B6" s="110" t="str">
        <f>IFERROR(VLOOKUP(D6,DB!A:K,11,0),"")</f>
        <v>R4</v>
      </c>
      <c r="C6" s="111">
        <v>1</v>
      </c>
      <c r="D6" s="107" t="s">
        <v>37226</v>
      </c>
      <c r="E6" s="112" t="s">
        <v>38964</v>
      </c>
      <c r="F6" s="113">
        <v>45935.739525462966</v>
      </c>
      <c r="G6" s="114">
        <f ca="1">IFERROR(NOW()-F6,"")</f>
        <v>1.3962731478386559E-2</v>
      </c>
      <c r="H6" s="113">
        <v>45935.675949074073</v>
      </c>
      <c r="I6" s="110" t="str">
        <f>IFERROR(VLOOKUP(D6,DB!A:F,6,0),"")</f>
        <v>Generator-SG</v>
      </c>
      <c r="J6" s="110" t="str">
        <f>IFERROR(VLOOKUP(D6,DB!A:G,7,0),"")</f>
        <v>Dead</v>
      </c>
      <c r="K6" s="115" t="s">
        <v>39065</v>
      </c>
      <c r="L6" s="107" t="str">
        <f>IFERROR(VLOOKUP(D6,DB!A:I,9,0),"")</f>
        <v>Latis</v>
      </c>
    </row>
    <row r="7" spans="1:16" ht="15" customHeight="1">
      <c r="A7" s="110"/>
      <c r="B7" s="110" t="str">
        <f>IFERROR(VLOOKUP(D7,DB!A:K,11,0),"")</f>
        <v/>
      </c>
      <c r="C7" s="111"/>
      <c r="D7" s="107"/>
      <c r="E7" s="112"/>
      <c r="F7" s="113"/>
      <c r="G7" s="114">
        <f ca="1">IFERROR(NOW()-F7,"")</f>
        <v>45935.753488194445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45935.753488194445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45935.753488194445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45935.753488194445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45935.753488194445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45935.753488194445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45935.753488194445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45935.753488194445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45935.753488194445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45935.753488194445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45935.753488194445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45935.753488194445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45935.753488194445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45935.753488194445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45935.753488194445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45935.753488194445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45935.753488194445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45935.753488194445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45935.753488194445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45935.753488194445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45935.753488194445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45935.753488194445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45935.753488194445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45935.753488194445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45935.753488194445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45935.753488194445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45935.753488194445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45935.753488194445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45935.753488194445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45935.753488194445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45935.753488194445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45935.753488194445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45935.753488194445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45935.753488194445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45935.753488194445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45935.753488194445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45935.753488194445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45935.753488194445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45935.753488194445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45935.753488194445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45935.753488194445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45935.753488194445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45935.753488194445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45935.753488194445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45935.753488194445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45935.753488194445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45935.753488194445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45935.753488194445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45935.753488194445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45935.753488194445</v>
      </c>
      <c r="H56" s="113"/>
      <c r="I56" s="110" t="str">
        <f>IFERROR(VLOOKUP(D56,DB!A:F,6,0),"")</f>
        <v/>
      </c>
      <c r="J56" s="110" t="str">
        <f>IFERROR(VLOOKUP(D56,DB!A:G,7,0),"")</f>
        <v/>
      </c>
      <c r="K56" s="115"/>
      <c r="L56" s="107"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43.921428356479737</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9.5646112268514116</v>
      </c>
      <c r="H3" s="38">
        <v>45926.158159722225</v>
      </c>
      <c r="I3" s="37" t="str">
        <f>IFERROR(VLOOKUP(D3,DB!A:F,6,0),"")</f>
        <v>SCECO</v>
      </c>
      <c r="J3" s="37" t="str">
        <f>IFERROR(VLOOKUP(D3,DB!A:G,7,0),"")</f>
        <v>Good</v>
      </c>
      <c r="K3" s="37" t="s">
        <v>39069</v>
      </c>
      <c r="L3" s="37" t="str">
        <f>IFERROR(VLOOKUP(D3,DB!A:I,9,0),"")</f>
        <v>Latis</v>
      </c>
      <c r="M3" s="136"/>
    </row>
    <row r="4" spans="1:13" ht="15">
      <c r="A4" s="37"/>
      <c r="B4" s="37" t="str">
        <f>IFERROR(VLOOKUP(D4,DB!A:K,11,0),"")</f>
        <v/>
      </c>
      <c r="C4" s="37"/>
      <c r="D4"/>
      <c r="E4" s="37"/>
      <c r="F4" s="38"/>
      <c r="G4" s="39">
        <f ca="1">IFERROR(NOW()-F4,"-")</f>
        <v>45935.753488541668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45935.753488541668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45935.753488541668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45935.753488541668</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45935.753488541668</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45935.753488541668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45935.753488541668</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45935.753488541668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45935.753488541668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45935.753488541668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45935.753488541668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45935.753488541668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45935.753488541668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45935.753488541668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45935.753488541668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45935.753488541668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45935.753488541668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45935.753488541668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45935.753488541668</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45935.753488541668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45935.753488541668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45935.753488541668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45935.753488541668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45935.753488541668</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45935.753488541668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45935.753488541668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45935.753488541668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45935.753488541668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45935.753488541668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45935.753488541668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45935.753488541668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45935.753488541668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45935.753488541668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45935.753488541668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45935.753488541668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45935.753488541668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45935.753488541668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45935.753488541668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45935.753488541668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45935.753488541668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45935.753488541668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45935.753488541668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45935.753488541668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45935.753488541668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45935.753488541668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45935.753488541668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45935.753488541668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45935.753488541668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45935.753488541668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45935.753488541668</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45935.753488541668</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45935.753488541668</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45935.753488541668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45935.753488541668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45935.753488541668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45935.753488541668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45935.753488541668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45935.753488541668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45935.753488541668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45935.753488541668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45935.753488541668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45935.753488541668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45935.753488541668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45935.753488541668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45935.753488541668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45935.753488541668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45935.753488541668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45935.753488541668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45935.753488541668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45935.753488541668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45935.753488541668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45935.753488541668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45935.753488541668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45935.753488541668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45935.753488541668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45935.753488541668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45935.753488541668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45935.753488541668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45935.753488541668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45935.753488541668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45935.753488541668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45935.753488541668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45935.753488541668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45935.753488541668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45935.753488541668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45935.753488541668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45935.753488541668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45935.753488541668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45935.753488541668</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45935.753488541668</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45935.753488310183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45935.753488310183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45935.753488310183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45935.753488310183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45935.753488310183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45935.753488310183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45935.753488310183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45935.753488310183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45935.753488310183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45935.753488310183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45935.753488310183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45935.753488310183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45935.753488310183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45935.753488310183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45935.753488310183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45935.753488310183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45935.753488310183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45935.753488310183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45935.753488310183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45935.753488310183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45935.753488310183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45935.753488310183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45935.753488310183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45935.753488310183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45935.753488310183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45935.753488310183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45935.753488310183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45935.753488310183</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45935.753488310183</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45935.753488310183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45935.753488310183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45935.753488310183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45935.753488310183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45935.753488310183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45935.753488310183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45935.753488310183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45935.753488310183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45935.753488310183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45935.753488310183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45935.753488310183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45935.753488310183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45935.753488310183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45935.753488310183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45935.753488310183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45935.753488310183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45935.753488310183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45935.753488310183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45935.753488310183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45935.753488310183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45935.753488310183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45935.753488310183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45935.753488310183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45935.753488310183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45935.753488310183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45935.753488310183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45935.753488310183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45935.753488310183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45935.753488310183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45935.753488310183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45935.753488310183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45935.753488310183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45935.753488310183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45935.753488310183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45935.753488310183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45935.753488310183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45935.753488310183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45935.753488310183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45935.753488310183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45935.753488310183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45935.753488310183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45935.753488310183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45935.753488310183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45935.753488310183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45935.753488310183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45935.753488310183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45935.753488310183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45935.753488310183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45935.753488310183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45935.753488310183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45935.753488310183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45935.753488310183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45935.753488310183</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45935.753488310183</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8"/>
  <sheetViews>
    <sheetView tabSelected="1" workbookViewId="0">
      <selection activeCell="D10" sqref="D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8.9806409722223179</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45935.753488541668</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1.8725159722234821</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0.81124282407108694</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39076</v>
      </c>
      <c r="B6" s="120" t="str">
        <f>IFERROR(VLOOKUP(D6,DB!A:K,11,0),"")</f>
        <v>R6</v>
      </c>
      <c r="C6" s="137">
        <v>1</v>
      </c>
      <c r="D6" s="120" t="s">
        <v>31997</v>
      </c>
      <c r="E6" s="137" t="s">
        <v>39071</v>
      </c>
      <c r="F6" s="139">
        <v>45935.599016203705</v>
      </c>
      <c r="G6" s="89">
        <f ca="1">IFERROR(NOW()-F6,"-")</f>
        <v>0.15447199073969387</v>
      </c>
      <c r="H6" s="139">
        <v>45935.565289351849</v>
      </c>
      <c r="I6" s="120" t="str">
        <f>IFERROR(VLOOKUP(D6,DB!A:F,6,0),"")</f>
        <v>SCECO</v>
      </c>
      <c r="J6" s="120" t="str">
        <f>IFERROR(VLOOKUP(D6,DB!A:G,7,0),"")</f>
        <v>Dead</v>
      </c>
      <c r="K6" s="137" t="s">
        <v>39077</v>
      </c>
      <c r="L6" s="126" t="str">
        <f>IFERROR(VLOOKUP(D6,DB!A:I,9,0),"")</f>
        <v>Latis</v>
      </c>
    </row>
    <row r="7" spans="1:16383" ht="31.5" customHeight="1">
      <c r="A7" s="121" t="s">
        <v>39078</v>
      </c>
      <c r="B7" s="120" t="str">
        <f>IFERROR(VLOOKUP(D7,DB!A:K,11,0),"")</f>
        <v>R6</v>
      </c>
      <c r="C7" s="122">
        <v>1</v>
      </c>
      <c r="D7" s="120" t="s">
        <v>32435</v>
      </c>
      <c r="E7" s="137" t="s">
        <v>38964</v>
      </c>
      <c r="F7" s="124">
        <v>45935.698148148149</v>
      </c>
      <c r="G7" s="89">
        <f ca="1">IFERROR(NOW()-F7,"-")</f>
        <v>5.5340393519145437E-2</v>
      </c>
      <c r="H7" s="124">
        <v>45935.692453703705</v>
      </c>
      <c r="I7" s="120" t="str">
        <f>IFERROR(VLOOKUP(D7,DB!A:F,6,0),"")</f>
        <v>SCECO</v>
      </c>
      <c r="J7" s="120" t="str">
        <f>IFERROR(VLOOKUP(D7,DB!A:G,7,0),"")</f>
        <v>Good</v>
      </c>
      <c r="K7" s="125" t="s">
        <v>39079</v>
      </c>
      <c r="L7" s="126" t="str">
        <f>IFERROR(VLOOKUP(D7,DB!A:I,9,0),"")</f>
        <v>Latis</v>
      </c>
    </row>
    <row r="8" spans="1:16383" ht="31.5" customHeight="1">
      <c r="A8" s="121" t="s">
        <v>39080</v>
      </c>
      <c r="B8" s="120" t="str">
        <f>IFERROR(VLOOKUP(D8,DB!A:K,11,0),"")</f>
        <v>R6</v>
      </c>
      <c r="C8" s="122">
        <v>2</v>
      </c>
      <c r="D8" s="120" t="s">
        <v>38905</v>
      </c>
      <c r="E8" s="137" t="s">
        <v>38964</v>
      </c>
      <c r="F8" s="124">
        <v>45935.748842592591</v>
      </c>
      <c r="G8" s="89">
        <f ca="1">IFERROR(NOW()-F8,"-")</f>
        <v>4.6459490768029355E-3</v>
      </c>
      <c r="H8" s="124">
        <v>45935.731712962966</v>
      </c>
      <c r="I8" s="120" t="str">
        <f>IFERROR(VLOOKUP(D8,DB!A:F,6,0),"")</f>
        <v>SCECO</v>
      </c>
      <c r="J8" s="120" t="str">
        <f>IFERROR(VLOOKUP(D8,DB!A:G,7,0),"")</f>
        <v>Vandalized</v>
      </c>
      <c r="K8" s="125" t="s">
        <v>39081</v>
      </c>
      <c r="L8" s="126" t="str">
        <f>IFERROR(VLOOKUP(D8,DB!A:I,9,0),"")</f>
        <v>Latis</v>
      </c>
    </row>
    <row r="9" spans="1:16383" ht="31.5" customHeight="1">
      <c r="A9" s="121"/>
      <c r="B9" s="120" t="str">
        <f>IFERROR(VLOOKUP(D9,DB!A:K,11,0),"")</f>
        <v/>
      </c>
      <c r="C9" s="122"/>
      <c r="D9" s="120"/>
      <c r="E9" s="123"/>
      <c r="F9" s="124"/>
      <c r="G9" s="89">
        <f ca="1">IFERROR(NOW()-F9,"-")</f>
        <v>45935.753488541668</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45935.753488541668</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45935.753488541668</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45935.753488541668</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45935.753488541668</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45935.753488541668</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45935.753488541668</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45935.753488541668</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45935.753488541668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45935.753488541668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45935.753488541668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45935.753488541668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45935.753488541668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45935.753488541668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45935.753488541668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45935.753488541668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45935.753488541668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45935.753488541668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45935.753488541668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45935.753488541668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45935.753488541668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45935.753488541668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45935.753488541668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45935.753488541668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45935.753488541668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45935.753488541668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45935.753488541668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45935.753488541668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45935.753488541668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45935.753488541668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45935.753488541668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45935.753488541668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45935.753488541668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45935.753488541668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45935.753488541668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45935.753488541668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45935.753488541668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45935.753488541668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45935.753488541668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45935.753488541668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45935.753488541668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45935.753488541668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45935.753488541668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45935.753488541668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45935.753488541668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45935.753488541668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45935.753488541668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45935.753488541668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45935.753488541668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45935.753488541668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45935.753488541668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45935.753488541668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45935.753488541668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45935.753488541668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45935.753488541668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45935.753488541668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45935.753488541668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45935.753488541668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45935.753488541668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45935.753488541668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45935.753488541668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45935.753488541668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45935.753488541668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45935.753488541668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45935.753488541668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45935.753488541668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45935.753488541668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45935.753488541668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45935.753488541668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45935.753488541668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45935.753488541668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45935.753488541668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45935.753488541668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45935.753488541668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45935.753488541668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45935.753488541668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45935.753488541668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45935.753488541668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45935.753488541668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45935.753488541668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45935.753488541668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45935.753488541668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45935.753488541668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45935.753488541668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45935.753488541668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45935.753488541668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45935.753488541668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45935.753488541668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45935.753488541668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45935.753488541668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45935.753488541668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45935.753488541668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45935.753488541668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45935.753488541668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45935.753488541668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45935.753488541668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45935.753488541668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45935.753488541668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45935.753488541668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45935.753488541668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45935.753488541668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45935.753488541668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45935.753488541668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45935.753488541668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45935.753488541668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45935.753488541668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45935.753488541668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45935.753488541668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45935.753488541668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45935.753488541668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45935.753488541668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45935.753488541668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45935.753488541668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45935.753488541668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45935.753488541668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45935.753488541668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45935.753488541668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45935.753488541668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45935.753488541668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45935.753488541668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45935.753488541668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45935.753488541668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45935.753488541668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45935.753488541668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45935.753488541668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45935.753488541668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45935.753488541668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45935.753488541668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45935.753488541668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45935.753488541668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45935.753488541668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45935.753488541668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45935.753488541668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45935.753488541668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45935.753488541668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45935.753488541668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45935.753488541668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45935.753488541668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45935.753488541668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45935.753488541668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45935.753488541668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45935.753488541668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45935.753488541668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45935.753488541668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45935.753488541668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45935.753488541668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45935.753488541668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45935.753488541668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45935.753488541668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45935.753488541668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45935.753488541668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45935.753488541668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45935.753488541668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45935.753488541668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45935.753488541668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45935.753488541668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45935.753488541668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45935.753488541668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45935.753488541668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45935.753488541668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45935.753488541668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45935.753488541668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45935.753488541668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45935.753488541668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45935.753488541668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45935.753488541668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45935.753488541668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45935.753488541668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45935.753488541668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45935.753488541668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45935.753488541668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45935.753488541668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45935.753488541668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45935.753488541668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45935.753488541668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45935.753488541668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45935.753488541668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45935.753488541668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45935.753488541668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45935.753488541668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45935.753488541668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45935.753488541668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45935.753488541668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45935.753488541668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45935.753488541668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45935.753488541668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45935.753488541668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45935.753488541668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45935.753488541668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45935.753488541668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45935.753488541668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45935.753488541668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45935.753488541668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45935.753488541668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45935.753488541668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45935.753488541668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45935.753488541668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45935.753488541668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45935.753488541668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45935.753488541668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45935.753488541668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45935.753488541668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45935.753488541668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45935.753488541668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45935.753488541668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45935.753488541668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45935.753488541668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45935.753488541668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45935.753488541668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45935.753488541668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45935.753488541668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45935.753488541668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45935.753488541668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45935.753488541668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45935.753488541668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45935.753488541668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45935.753488541668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45935.753488541668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45935.753488541668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45935.753488541668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45935.753488541668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45935.753488541668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45935.753488541668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45935.753488541668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45935.753488541668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45935.753488541668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45935.753488541668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45935.753488541668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45935.753488541668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45935.753488541668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45935.753488541668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45935.753488541668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45935.753488541668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45935.753488541668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45935.753488541668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45935.753488541668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45935.753488541668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45935.753488541668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45935.753488541668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45935.753488541668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45935.753488541668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45935.753488541668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45935.753488541668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45935.753488541668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45935.753488541668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45935.753488541668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45935.753488541668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45935.753488541668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45935.753488541668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45935.753488541668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45935.753488541668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45935.753488541668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45935.753488541668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45935.753488541668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45935.753488541668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45935.753488541668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45935.753488541668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45935.753488541668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45935.753488541668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45935.753488541668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45935.753488541668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45935.753488541668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45935.753488541668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45935.753488541668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45935.753488541668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45935.753488541668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45935.753488541668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45935.753488541668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45935.753488541668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45935.753488541668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45935.753488541668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45935.753488541668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45935.753488541668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45935.753488541668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45935.753488541668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45935.753488541668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45935.753488541668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45935.753488541668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45935.753488541668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45935.753488541668</v>
      </c>
      <c r="H288" s="124"/>
      <c r="I288" s="120" t="str">
        <f>IFERROR(VLOOKUP(D288,DB!A:F,6,0),"")</f>
        <v/>
      </c>
      <c r="J288" s="119" t="str">
        <f>IFERROR(VLOOKUP(D288,DB!A:G,7,0),"")</f>
        <v/>
      </c>
      <c r="K288" s="125"/>
      <c r="L288" s="126" t="str">
        <f>IFERROR(VLOOKUP(D288,DB!A:I,9,0),"")</f>
        <v/>
      </c>
    </row>
  </sheetData>
  <dataValidations count="2">
    <dataValidation allowBlank="1" showInputMessage="1" showErrorMessage="1" sqref="E1" xr:uid="{380493DB-286A-4683-AF55-C78F04945A49}"/>
    <dataValidation type="list" allowBlank="1" showInputMessage="1" showErrorMessage="1" sqref="E3 E5 E7:E28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2025-10-05T15:05:17Z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