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01" documentId="13_ncr:1_{F6CB121F-512D-4AA6-A0C1-0FB36C537598}" xr6:coauthVersionLast="47" xr6:coauthVersionMax="47" xr10:uidLastSave="{95EA4B30-CEC4-4F40-8664-E71386FA90A7}"/>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<sst xmlns="http://schemas.openxmlformats.org/spreadsheetml/2006/main" count="178587" uniqueCount="39077">
  <si>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</si>
  <si>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</si>
  <si>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</si>
  <si>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</si>
  <si>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</si>
  <si>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</si>
  <si>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</si>
  <si>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</si>
  <si>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</si>
  <si>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</si>
  <si>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</si>
  <si>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</si>
  <si>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</si>
  <si>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</si>
  <si>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</si>
  <si>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</si>
  <si>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</si>
  <si>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</si>
  <si>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</si>
  <si>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</si>
  <si>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</si>
  <si>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</si>
  <si>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</si>
  <si>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</si>
  <si>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</si>
  <si>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</si>
  <si>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</si>
  <si>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</si>
  <si>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</si>
  <si>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</si>
  <si>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</si>
  <si>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</si>
  <si>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</si>
  <si>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</si>
  <si>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</si>
  <si>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</si>
  <si>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</si>
  <si>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</si>
  <si>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</si>
  <si>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</si>
  <si>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</si>
  <si>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</si>
  <si>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</si>
  <si>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</si>
  <si>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</si>
  <si>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</si>
  <si>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</si>
  <si>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</si>
  <si>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</si>
  <si>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</si>
  <si>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</si>
  <si>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</si>
  <si>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</si>
  <si>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</si>
  <si>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</si>
  <si>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</si>
  <si>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</si>
  <si>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</si>
  <si>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</si>
  <si>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</si>
  <si>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</si>
  <si>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</si>
  <si>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</si>
  <si>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</si>
  <si>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</si>
  <si>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</si>
  <si>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</si>
  <si>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</si>
  <si>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</si>
  <si>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</si>
  <si>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</si>
  <si>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</si>
  <si>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</si>
  <si>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</si>
  <si>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</si>
  <si>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</si>
  <si>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</si>
  <si>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</si>
  <si>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</si>
  <si>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</si>
  <si>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</si>
  <si>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</si>
  <si>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</si>
  <si>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</si>
  <si>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</si>
  <si>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</si>
  <si>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</si>
  <si>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</si>
  <si>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</si>
  <si>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</si>
  <si>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</si>
  <si>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</si>
  <si>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</si>
  <si>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</si>
  <si>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</si>
  <si>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</si>
  <si>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</si>
  <si>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</si>
  <si>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</si>
  <si>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</si>
  <si>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</si>
  <si>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</si>
  <si>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</si>
  <si>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</si>
  <si>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</si>
  <si>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</si>
  <si>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</si>
  <si>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</si>
  <si>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</si>
  <si>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</si>
  <si>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</si>
  <si>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</si>
  <si>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</si>
  <si>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</si>
  <si>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</si>
  <si>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</si>
  <si>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</si>
  <si>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</si>
  <si>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</si>
  <si>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</si>
  <si>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</si>
  <si>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</si>
  <si>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</si>
  <si>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</si>
  <si>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</si>
  <si>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</si>
  <si>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</si>
  <si>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</si>
  <si>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</si>
  <si>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</si>
  <si>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</si>
  <si>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</si>
  <si>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</si>
  <si>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</si>
  <si>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</si>
  <si>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</si>
  <si>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</si>
  <si>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</si>
  <si>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</si>
  <si>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</si>
  <si>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</si>
  <si>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</si>
  <si>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</si>
  <si>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</si>
  <si>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</si>
  <si>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</si>
  <si>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</si>
  <si>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</si>
  <si>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</si>
  <si>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</si>
  <si>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</si>
  <si>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</si>
  <si>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</si>
  <si>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</si>
  <si>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</si>
  <si>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</si>
  <si>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</si>
  <si>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</si>
  <si>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</si>
  <si>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</si>
  <si>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</si>
  <si>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</si>
  <si>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</si>
  <si>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</si>
  <si>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</si>
  <si>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</si>
  <si>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</si>
  <si>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</si>
  <si>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</si>
  <si>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</si>
  <si>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</si>
  <si>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</si>
  <si>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</si>
  <si>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</si>
  <si>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</si>
  <si>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</si>
  <si>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</si>
  <si>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</si>
  <si>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</si>
  <si>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</si>
  <si>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</si>
  <si>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</si>
  <si>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</si>
  <si>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</si>
  <si>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</si>
  <si>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</si>
  <si>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</si>
  <si>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</si>
  <si>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</si>
  <si>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</si>
  <si>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</si>
  <si>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</si>
  <si>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</si>
  <si>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</si>
  <si>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</si>
  <si>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</si>
  <si>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</si>
  <si>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</si>
  <si>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</si>
  <si>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</si>
  <si>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</si>
  <si>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</si>
  <si>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</si>
  <si>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</si>
  <si>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</si>
  <si>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</si>
  <si>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</si>
  <si>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</si>
  <si>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</si>
  <si>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</si>
  <si>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</si>
  <si>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</si>
  <si>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</si>
  <si>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</si>
  <si>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</si>
  <si>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</si>
  <si>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</si>
  <si>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</si>
  <si>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</si>
  <si>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</si>
  <si>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</si>
  <si>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</si>
  <si>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</si>
  <si>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</si>
  <si>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</si>
  <si>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</si>
  <si>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</si>
  <si>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</si>
  <si>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</si>
  <si>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</si>
  <si>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</si>
  <si>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</si>
  <si>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</si>
  <si>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</si>
  <si>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</si>
  <si>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</si>
  <si>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</si>
  <si>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</si>
  <si>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</si>
  <si>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</si>
  <si>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</si>
  <si>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</si>
  <si>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</si>
  <si>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</si>
  <si>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</si>
  <si>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</si>
  <si>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</si>
  <si>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</si>
  <si>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</si>
  <si>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</si>
  <si>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</si>
  <si>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</si>
  <si>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</si>
  <si>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</si>
  <si>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</si>
  <si>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</si>
  <si>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</si>
  <si>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</si>
  <si>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</si>
  <si>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</si>
  <si>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</si>
  <si>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</si>
  <si>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</si>
  <si>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</si>
  <si>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</si>
  <si>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</si>
  <si>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</si>
  <si>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</si>
  <si>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</si>
  <si>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</si>
  <si>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</si>
  <si>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</si>
  <si>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</si>
  <si>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</si>
  <si>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</si>
  <si>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</si>
  <si>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</si>
  <si>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</si>
  <si>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</si>
  <si>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</si>
  <si>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</si>
  <si>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</si>
  <si>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</si>
  <si>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</si>
  <si>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</si>
  <si>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</si>
  <si>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</si>
  <si>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</si>
  <si>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</si>
  <si>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</si>
  <si>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</si>
  <si>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</si>
  <si>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</si>
  <si>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</si>
  <si>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</si>
  <si>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</si>
  <si>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</si>
  <si>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</si>
  <si>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</si>
  <si>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</si>
  <si>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</si>
  <si>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</si>
  <si>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</si>
  <si>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</si>
  <si>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</si>
  <si>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</si>
  <si>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</si>
  <si>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</si>
  <si>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</si>
  <si>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</si>
  <si>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</si>
  <si>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</si>
  <si>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</si>
  <si>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</si>
  <si>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</si>
  <si>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</si>
  <si>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</si>
  <si>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</si>
  <si>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</si>
  <si>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</si>
  <si>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</si>
  <si>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</si>
  <si>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</si>
  <si>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</si>
  <si>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</si>
  <si>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</si>
  <si>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</si>
  <si>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</si>
  <si>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</si>
  <si>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</si>
  <si>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</si>
  <si>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</si>
  <si>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</si>
  <si>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</si>
  <si>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</si>
  <si>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</si>
  <si>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</si>
  <si>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</si>
  <si>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</si>
  <si>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</si>
  <si>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</si>
  <si>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</si>
  <si>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</si>
  <si>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</si>
  <si>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</si>
  <si>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</si>
  <si>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</si>
  <si>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</si>
  <si>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</si>
  <si>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</si>
  <si>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</si>
  <si>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</si>
  <si>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</si>
  <si>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</si>
  <si>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</si>
  <si>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</si>
  <si>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</si>
  <si>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</si>
  <si>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</si>
  <si>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</si>
  <si>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</si>
  <si>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</si>
  <si>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</si>
  <si>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</si>
  <si>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</si>
  <si>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</si>
  <si>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</si>
  <si>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</si>
  <si>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</si>
  <si>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</si>
  <si>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</si>
  <si>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</si>
  <si>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</si>
  <si>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</si>
  <si>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</si>
  <si>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</si>
  <si>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</si>
  <si>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</si>
  <si>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</si>
  <si>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</si>
  <si>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</si>
  <si>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</si>
  <si>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</si>
  <si>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</si>
  <si>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</si>
  <si>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</si>
  <si>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</si>
  <si>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</si>
  <si>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</si>
  <si>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</si>
  <si>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</si>
  <si>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</si>
  <si>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</si>
  <si>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</si>
  <si>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</si>
  <si>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</si>
  <si>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</si>
  <si>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</si>
  <si>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</si>
  <si>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</si>
  <si>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</si>
  <si>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</si>
  <si>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</si>
  <si>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</si>
  <si>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</si>
  <si>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</si>
  <si>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</si>
  <si>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</si>
  <si>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</si>
  <si>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</si>
  <si>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</si>
  <si>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</si>
  <si>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</si>
  <si>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</si>
  <si>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</si>
  <si>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</si>
  <si>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</si>
  <si>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</si>
  <si>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</si>
  <si>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</si>
  <si>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</si>
  <si>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</si>
  <si>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</si>
  <si>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</si>
  <si>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</si>
  <si>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</si>
  <si>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</si>
  <si>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</si>
  <si>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</si>
  <si>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</si>
  <si>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</si>
  <si>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</si>
  <si>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</si>
  <si>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</si>
  <si>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</si>
  <si>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</si>
  <si>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</si>
  <si>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</si>
  <si>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</si>
  <si>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</si>
  <si>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</si>
  <si>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</si>
  <si>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</si>
  <si>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</si>
  <si>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</si>
  <si>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</si>
  <si>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</si>
  <si>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</si>
  <si>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</si>
  <si>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</si>
  <si>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</si>
  <si>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</si>
  <si>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</si>
  <si>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</si>
  <si>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</si>
  <si>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</si>
  <si>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</si>
  <si>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</si>
  <si>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</si>
  <si>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</si>
  <si>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</si>
  <si>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</si>
  <si>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</si>
  <si>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</si>
  <si>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</si>
  <si>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</si>
  <si>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</si>
  <si>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</si>
  <si>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</si>
  <si>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</si>
  <si>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</si>
  <si>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</si>
  <si>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</si>
  <si>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</si>
  <si>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</si>
  <si>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</si>
  <si>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</si>
  <si>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</si>
  <si>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</si>
  <si>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</si>
  <si>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</si>
  <si>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</si>
  <si>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</si>
  <si>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</si>
  <si>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</si>
  <si>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</si>
  <si>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</si>
  <si>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</si>
  <si>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</si>
  <si>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</si>
  <si>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</si>
  <si>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</si>
  <si>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</si>
  <si>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</si>
  <si>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</si>
  <si>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</si>
  <si>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</si>
  <si>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</si>
  <si>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</si>
  <si>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</si>
  <si>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</si>
  <si>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</si>
  <si>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</si>
  <si>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</si>
  <si>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</si>
  <si>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</si>
  <si>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</si>
  <si>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</si>
  <si>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</si>
  <si>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</si>
  <si>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</si>
  <si>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</si>
  <si>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</si>
  <si>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</si>
  <si>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</si>
  <si>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</si>
  <si>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</si>
  <si>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</si>
  <si>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</si>
  <si>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</si>
  <si>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</si>
  <si>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</si>
  <si>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</si>
  <si>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</si>
  <si>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</si>
  <si>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</si>
  <si>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</si>
  <si>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</si>
  <si>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</si>
  <si>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</si>
  <si>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</si>
  <si>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</si>
  <si>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</si>
  <si>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</si>
  <si>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</si>
  <si>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</si>
  <si>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</si>
  <si>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</si>
  <si>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</si>
  <si>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</si>
  <si>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</si>
  <si>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</si>
  <si>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</si>
  <si>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</si>
  <si>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</si>
  <si>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</si>
  <si>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</si>
  <si>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</si>
  <si>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</si>
  <si>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</si>
  <si>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</si>
  <si>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</si>
  <si>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</si>
  <si>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</si>
  <si>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</si>
  <si>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</si>
  <si>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</si>
  <si>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</si>
  <si>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</si>
  <si>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</si>
  <si>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</si>
  <si>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</si>
  <si>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</si>
  <si>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</si>
  <si>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</si>
  <si>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</si>
  <si>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</si>
  <si>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</si>
  <si>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</si>
  <si>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</si>
  <si>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</si>
  <si>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</si>
  <si>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</si>
  <si>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</si>
  <si>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</si>
  <si>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</si>
  <si>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</si>
  <si>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</si>
  <si>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</si>
  <si>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</si>
  <si>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</si>
  <si>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</si>
  <si>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</si>
  <si>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</si>
  <si>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</si>
  <si>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</si>
  <si>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</si>
  <si>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</si>
  <si>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</si>
  <si>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</si>
  <si>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</si>
  <si>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</si>
  <si>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</si>
  <si>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</si>
  <si>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</si>
  <si>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</si>
  <si>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</si>
  <si>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</si>
  <si>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</si>
  <si>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</si>
  <si>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</si>
  <si>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</si>
  <si>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</si>
  <si>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</si>
  <si>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</si>
  <si>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</si>
  <si>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</si>
  <si>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</si>
  <si>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</si>
  <si>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</si>
  <si>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</si>
  <si>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</si>
  <si>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</si>
  <si>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</si>
  <si>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</si>
  <si>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</si>
  <si>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</si>
  <si>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</si>
  <si>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</si>
  <si>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</si>
  <si>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</si>
  <si>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</si>
  <si>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</si>
  <si>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</si>
  <si>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</si>
  <si>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</si>
  <si>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</si>
  <si>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</si>
  <si>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</si>
  <si>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</si>
  <si>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</si>
  <si>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</si>
  <si>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</si>
  <si>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</si>
  <si>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</si>
  <si>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</si>
  <si>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</si>
  <si>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</si>
  <si>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</si>
  <si>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</si>
  <si>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</si>
  <si>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</si>
  <si>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</si>
  <si>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</si>
  <si>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</si>
  <si>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</si>
  <si>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</si>
  <si>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</si>
  <si>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</si>
  <si>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</si>
  <si>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</si>
  <si>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</si>
  <si>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</si>
  <si>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</si>
  <si>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</si>
  <si>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</si>
  <si>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</si>
  <si>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</si>
  <si>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</si>
  <si>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</si>
  <si>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</si>
  <si>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</si>
  <si>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</si>
  <si>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</si>
  <si>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</si>
  <si>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</si>
  <si>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</si>
  <si>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</si>
  <si>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</si>
  <si>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</si>
  <si>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</si>
  <si>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</si>
  <si>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</si>
  <si>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</si>
  <si>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</si>
  <si>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</si>
  <si>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</si>
  <si>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</si>
  <si>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</si>
  <si>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</si>
  <si>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</si>
  <si>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</si>
  <si>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</si>
  <si>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</si>
  <si>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</si>
  <si>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</si>
  <si>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</si>
  <si>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</si>
  <si>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</si>
  <si>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</si>
  <si>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</si>
  <si>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</si>
  <si>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</si>
  <si>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</si>
  <si>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</si>
  <si>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</si>
  <si>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</si>
  <si>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</si>
  <si>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</si>
  <si>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</si>
  <si>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</si>
  <si>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</si>
  <si>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</si>
  <si>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</si>
  <si>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</si>
  <si>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</si>
  <si>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</si>
  <si>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</si>
  <si>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</si>
  <si>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</si>
  <si>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</si>
  <si>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</si>
  <si>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</si>
  <si>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</si>
  <si>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</si>
  <si>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</si>
  <si>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</si>
  <si>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</si>
  <si>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</si>
  <si>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</si>
  <si>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</si>
  <si>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</si>
  <si>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</si>
  <si>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</si>
  <si>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</si>
  <si>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</si>
  <si>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</si>
  <si>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</si>
  <si>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</si>
  <si>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</si>
  <si>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</si>
  <si>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</si>
  <si>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</si>
  <si>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</si>
  <si>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</si>
  <si>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</si>
  <si>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</si>
  <si>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</si>
  <si>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</si>
  <si>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</si>
  <si>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</si>
  <si>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</si>
  <si>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</si>
  <si>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</si>
  <si>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</si>
  <si>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</si>
  <si>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</si>
  <si>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</si>
  <si>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</si>
  <si>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</si>
  <si>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</si>
  <si>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</si>
  <si>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</si>
  <si>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</si>
  <si>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</si>
  <si>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</si>
  <si>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</si>
  <si>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</si>
  <si>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</si>
  <si>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</si>
  <si>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</si>
  <si>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</si>
  <si>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</si>
  <si>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</si>
  <si>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</si>
  <si>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</si>
  <si>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</si>
  <si>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</si>
  <si>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</si>
  <si>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</si>
  <si>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</si>
  <si>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</si>
  <si>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</si>
  <si>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</si>
  <si>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</si>
  <si>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</si>
  <si>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</si>
  <si>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</si>
  <si>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</si>
  <si>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</si>
  <si>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</si>
  <si>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</si>
  <si>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</si>
  <si>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</si>
  <si>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</si>
  <si>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</si>
  <si>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</si>
  <si>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</si>
  <si>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</si>
  <si>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</si>
  <si>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</si>
  <si>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</si>
  <si>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</si>
  <si>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</si>
  <si>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</si>
  <si>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</si>
  <si>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</si>
  <si>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</si>
  <si>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</si>
  <si>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</si>
  <si>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</si>
  <si>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</si>
  <si>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</si>
  <si>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</si>
  <si>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</si>
  <si>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</si>
  <si>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</si>
  <si>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</si>
  <si>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</si>
  <si>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</si>
  <si>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</si>
  <si>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</si>
  <si>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</si>
  <si>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</si>
  <si>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</si>
  <si>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</si>
  <si>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</si>
  <si>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</si>
  <si>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</si>
  <si>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</si>
  <si>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</si>
  <si>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</si>
  <si>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</si>
  <si>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</si>
  <si>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</si>
  <si>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</si>
  <si>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</si>
  <si>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</si>
  <si>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</si>
  <si>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</si>
  <si>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</si>
  <si>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</si>
  <si>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</si>
  <si>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</si>
  <si>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</si>
  <si>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</si>
  <si>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</si>
  <si>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</si>
  <si>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</si>
  <si>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</si>
  <si>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</si>
  <si>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</si>
  <si>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</si>
  <si>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</si>
  <si>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</si>
  <si>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</si>
  <si>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</si>
  <si>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</si>
  <si>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</si>
  <si>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</si>
  <si>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</si>
  <si>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</si>
  <si>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</si>
  <si>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</si>
  <si>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</si>
  <si>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</si>
  <si>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</si>
  <si>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</si>
  <si>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</si>
  <si>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</si>
  <si>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</si>
  <si>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</si>
  <si>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</si>
  <si>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</si>
  <si>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</si>
  <si>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</si>
  <si>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</si>
  <si>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</si>
  <si>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</si>
  <si>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</si>
  <si>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</si>
  <si>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</si>
  <si>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</si>
  <si>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</si>
  <si>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</si>
  <si>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</si>
  <si>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</si>
  <si>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</si>
  <si>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</si>
  <si>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</si>
  <si>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</si>
  <si>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</si>
  <si>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</si>
  <si>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</si>
  <si>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</si>
  <si>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</si>
  <si>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</si>
  <si>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</si>
  <si>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</si>
  <si>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</si>
  <si>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</si>
  <si>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</si>
  <si>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</si>
  <si>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</si>
  <si>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</si>
  <si>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</si>
  <si>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</si>
  <si>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</si>
  <si>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</si>
  <si>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</si>
  <si>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</si>
  <si>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</si>
  <si>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</si>
  <si>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</si>
  <si>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</si>
  <si>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</si>
  <si>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</si>
  <si>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</si>
  <si>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</si>
  <si>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</si>
  <si>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</si>
  <si>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</si>
  <si>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</si>
  <si>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</si>
  <si>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</si>
  <si>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</si>
  <si>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</si>
  <si>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</si>
  <si>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</si>
  <si>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</si>
  <si>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</si>
  <si>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</si>
  <si>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</si>
  <si>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</si>
  <si>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</si>
  <si>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</si>
  <si>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</si>
  <si>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</si>
  <si>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</si>
  <si>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</si>
  <si>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</si>
  <si>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</si>
  <si>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</si>
  <si>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</si>
  <si>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</si>
  <si>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</si>
  <si>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</si>
  <si>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</si>
  <si>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</si>
  <si>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</si>
  <si>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</si>
  <si>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</si>
  <si>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</si>
  <si>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</si>
  <si>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</si>
  <si>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</si>
  <si>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</si>
  <si>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</si>
  <si>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</si>
  <si>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</si>
  <si>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</si>
  <si>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</si>
  <si>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</si>
  <si>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</si>
  <si>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</si>
  <si>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</si>
  <si>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</si>
  <si>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</si>
  <si>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</si>
  <si>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</si>
  <si>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</si>
  <si>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</si>
  <si>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</si>
  <si>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</si>
  <si>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</si>
  <si>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</si>
  <si>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</si>
  <si>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</si>
  <si>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</si>
  <si>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</si>
  <si>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</si>
  <si>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</si>
  <si>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</si>
  <si>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</si>
  <si>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</si>
  <si>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</si>
  <si>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</si>
  <si>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</si>
  <si>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</si>
  <si>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</si>
  <si>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</si>
  <si>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</si>
  <si>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</si>
  <si>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</si>
  <si>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</si>
  <si>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</si>
  <si>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</si>
  <si>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</si>
  <si>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</si>
  <si>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</si>
  <si>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</si>
  <si>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</si>
  <si>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</si>
  <si>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</si>
  <si>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</si>
  <si>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</si>
  <si>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</si>
  <si>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</si>
  <si>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</si>
  <si>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</si>
  <si>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</si>
  <si>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</si>
  <si>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</si>
  <si>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</si>
  <si>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</si>
  <si>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</si>
  <si>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</si>
  <si>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</si>
  <si>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</si>
  <si>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</si>
  <si>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</si>
  <si>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</si>
  <si>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</si>
  <si>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</si>
  <si>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</si>
  <si>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</si>
  <si>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</si>
  <si>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</si>
  <si>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</si>
  <si>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</si>
  <si>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</si>
  <si>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</si>
  <si>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</si>
  <si>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</si>
  <si>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</si>
  <si>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</si>
  <si>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</si>
  <si>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</si>
  <si>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</si>
  <si>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</si>
  <si>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</si>
  <si>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</si>
  <si>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</si>
  <si>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</si>
  <si>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</si>
  <si>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</si>
  <si>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</si>
  <si>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</si>
  <si>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</si>
  <si>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</si>
  <si>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</si>
  <si>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</si>
  <si>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</si>
  <si>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</si>
  <si>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</si>
  <si>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</si>
  <si>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</si>
  <si>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</si>
  <si>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</si>
  <si>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</si>
  <si>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</si>
  <si>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</si>
  <si>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</si>
  <si>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</si>
  <si>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</si>
  <si>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</si>
  <si>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</si>
  <si>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</si>
  <si>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</si>
  <si>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</si>
  <si>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</si>
  <si>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</si>
  <si>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</si>
  <si>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</si>
  <si>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</si>
  <si>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</si>
  <si>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</si>
  <si>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</si>
  <si>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</si>
  <si>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</si>
  <si>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</si>
  <si>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</si>
  <si>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</si>
  <si>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</si>
  <si>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</si>
  <si>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</si>
  <si>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</si>
  <si>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</si>
  <si>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</si>
  <si>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</si>
  <si>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</si>
  <si>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</si>
  <si>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</si>
  <si>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</si>
  <si>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</si>
  <si>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</si>
  <si>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</si>
  <si>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</si>
  <si>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</si>
  <si>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</si>
  <si>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</si>
  <si>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</si>
  <si>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</si>
  <si>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</si>
  <si>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</si>
  <si>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</si>
  <si>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</si>
  <si>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</si>
  <si>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</si>
  <si>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</si>
  <si>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</si>
  <si>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</si>
  <si>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</si>
  <si>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</si>
  <si>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</si>
  <si>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</si>
  <si>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</si>
  <si>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</si>
  <si>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</si>
  <si>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</si>
  <si>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</si>
  <si>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</si>
  <si>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</si>
  <si>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</si>
  <si>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</si>
  <si>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</si>
  <si>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</si>
  <si>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</si>
  <si>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</si>
  <si>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</si>
  <si>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</si>
  <si>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</si>
  <si>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</si>
  <si>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</si>
  <si>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</si>
  <si>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</si>
  <si>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</si>
  <si>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</si>
  <si>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</si>
  <si>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</si>
  <si>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</si>
  <si>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</si>
  <si>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</si>
  <si>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</si>
  <si>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</si>
  <si>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</si>
  <si>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</si>
  <si>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</si>
  <si>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</si>
  <si>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</si>
  <si>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</si>
  <si>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</si>
  <si>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</si>
  <si>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</si>
  <si>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</si>
  <si>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</si>
  <si>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</si>
  <si>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</si>
  <si>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</si>
  <si>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</si>
  <si>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</si>
  <si>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</si>
  <si>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</si>
  <si>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</si>
  <si>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</si>
  <si>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</si>
  <si>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</si>
  <si>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</si>
  <si>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</si>
  <si>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</si>
  <si>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</si>
  <si>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</si>
  <si>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</si>
  <si>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</si>
  <si>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</si>
  <si>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</si>
  <si>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</si>
  <si>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</si>
  <si>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</si>
  <si>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</si>
  <si>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</si>
  <si>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</si>
  <si>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</si>
  <si>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</si>
  <si>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</si>
  <si>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</si>
  <si>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</si>
  <si>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</si>
  <si>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</si>
  <si>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</si>
  <si>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</si>
  <si>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</si>
  <si>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</si>
  <si>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</si>
  <si>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</si>
  <si>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</si>
  <si>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</si>
  <si>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</si>
  <si>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</si>
  <si>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</si>
  <si>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</si>
  <si>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</si>
  <si>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</si>
  <si>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</si>
  <si>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</si>
  <si>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</si>
  <si>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</si>
  <si>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</si>
  <si>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</si>
  <si>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</si>
  <si>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</si>
  <si>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</si>
  <si>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</si>
  <si>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</si>
  <si>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</si>
  <si>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</si>
  <si>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</si>
  <si>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</si>
  <si>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</si>
  <si>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</si>
  <si>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</si>
  <si>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</si>
  <si>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</si>
  <si>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</si>
  <si>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</si>
  <si>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</si>
  <si>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</si>
  <si>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</si>
  <si>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</si>
  <si>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</si>
  <si>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</si>
  <si>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</si>
  <si>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</si>
  <si>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</si>
  <si>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</si>
  <si>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</si>
  <si>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</si>
  <si>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</si>
  <si>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</si>
  <si>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</si>
  <si>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</si>
  <si>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</si>
  <si>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</si>
  <si>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</si>
  <si>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</si>
  <si>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</si>
  <si>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</si>
  <si>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</si>
  <si>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</si>
  <si>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</si>
  <si>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</si>
  <si>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</si>
  <si>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</si>
  <si>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</si>
  <si>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</si>
  <si>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</si>
  <si>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</si>
  <si>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</si>
  <si>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</si>
  <si>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</si>
  <si>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</si>
  <si>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</si>
  <si>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</si>
  <si>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</si>
  <si>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</si>
  <si>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</si>
  <si>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</si>
  <si>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</si>
  <si>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</si>
  <si>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</si>
  <si>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</si>
  <si>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</si>
  <si>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</si>
  <si>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</si>
  <si>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</si>
  <si>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</si>
  <si>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</si>
  <si>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</si>
  <si>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</si>
  <si>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</si>
  <si>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</si>
  <si>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</si>
  <si>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</si>
  <si>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</si>
  <si>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</si>
  <si>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</si>
  <si>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</si>
  <si>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</si>
  <si>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</si>
  <si>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</si>
  <si>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</si>
  <si>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</si>
  <si>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</si>
  <si>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</si>
  <si>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</si>
  <si>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</si>
  <si>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</si>
  <si>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</si>
  <si>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</si>
  <si>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</si>
  <si>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</si>
  <si>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</si>
  <si>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</si>
  <si>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</si>
  <si>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</si>
  <si>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</si>
  <si>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</si>
  <si>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</si>
  <si>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</si>
  <si>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</si>
  <si>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</si>
  <si>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</si>
  <si>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</si>
  <si>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</si>
  <si>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</si>
  <si>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</si>
  <si>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</si>
  <si>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</si>
  <si>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</si>
  <si>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</si>
  <si>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</si>
  <si>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</si>
  <si>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</si>
  <si>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</si>
  <si>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</si>
  <si>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</si>
  <si>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</si>
  <si>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</si>
  <si>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</si>
  <si>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</si>
  <si>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</si>
  <si>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</si>
  <si>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</si>
  <si>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</si>
  <si>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</si>
  <si>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</si>
  <si>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</si>
  <si>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</si>
  <si>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</si>
  <si>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</si>
  <si>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</si>
  <si>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</si>
  <si>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</si>
  <si>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</si>
  <si>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</si>
  <si>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</si>
  <si>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</si>
  <si>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</si>
  <si>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</si>
  <si>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</si>
  <si>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</si>
  <si>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</si>
  <si>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</si>
  <si>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</si>
  <si>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</si>
  <si>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</si>
  <si>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</si>
  <si>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</si>
  <si>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</si>
  <si>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</si>
  <si>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</si>
  <si>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</si>
  <si>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</si>
  <si>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</si>
  <si>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</si>
  <si>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</si>
  <si>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</si>
  <si>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</si>
  <si>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</si>
  <si>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</si>
  <si>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</si>
  <si>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</si>
  <si>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</si>
  <si>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</si>
  <si>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</si>
  <si>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</si>
  <si>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</si>
  <si>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</si>
  <si>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</si>
  <si>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</si>
  <si>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</si>
  <si>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</si>
  <si>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</si>
  <si>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</si>
  <si>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</si>
  <si>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</si>
  <si>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</si>
  <si>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</si>
  <si>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</si>
  <si>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</si>
  <si>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</si>
  <si>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</si>
  <si>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</si>
  <si>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</si>
  <si>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</si>
  <si>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</si>
  <si>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</si>
  <si>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</si>
  <si>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</si>
  <si>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</si>
  <si>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</si>
  <si>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</si>
  <si>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</si>
  <si>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</si>
  <si>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</si>
  <si>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</si>
  <si>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</si>
  <si>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</si>
  <si>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</si>
  <si>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</si>
  <si>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</si>
  <si>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</si>
  <si>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</si>
  <si>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</si>
  <si>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</si>
  <si>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</si>
  <si>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</si>
  <si>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</si>
  <si>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</si>
  <si>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</si>
  <si>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</si>
  <si>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</si>
  <si>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</si>
  <si>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</si>
  <si>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</si>
  <si>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</si>
  <si>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</si>
  <si>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</si>
  <si>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</si>
  <si>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</si>
  <si>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</si>
  <si>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</si>
  <si>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</si>
  <si>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</si>
  <si>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</si>
  <si>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</si>
  <si>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</si>
  <si>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</si>
  <si>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</si>
  <si>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</si>
  <si>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</si>
  <si>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</si>
  <si>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</si>
  <si>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</si>
  <si>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</si>
  <si>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</si>
  <si>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</si>
  <si>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</si>
  <si>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</si>
  <si>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</si>
  <si>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</si>
  <si>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</si>
  <si>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</si>
  <si>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</si>
  <si>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</si>
  <si>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</si>
  <si>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</si>
  <si>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</si>
  <si>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</si>
  <si>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</si>
  <si>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</si>
  <si>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</si>
  <si>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</si>
  <si>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</si>
  <si>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</si>
  <si>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</si>
  <si>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</si>
  <si>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</si>
  <si>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</si>
  <si>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</si>
  <si>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</si>
  <si>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</si>
  <si>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</si>
  <si>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</si>
  <si>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</si>
  <si>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</si>
  <si>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</si>
  <si>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</si>
  <si>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</si>
  <si>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</si>
  <si>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</si>
  <si>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</si>
  <si>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</si>
  <si>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</si>
  <si>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</si>
  <si>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</si>
  <si>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</si>
  <si>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</si>
  <si>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</si>
  <si>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</si>
  <si>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</si>
  <si>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</si>
  <si>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</si>
  <si>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</si>
  <si>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</si>
  <si>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</si>
  <si>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</si>
  <si>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</si>
  <si>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</si>
  <si>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</si>
  <si>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</si>
  <si>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</si>
  <si>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</si>
  <si>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</si>
  <si>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</si>
  <si>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</si>
  <si>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</si>
  <si>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</si>
  <si>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</si>
  <si>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</si>
  <si>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</si>
  <si>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</si>
  <si>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</si>
  <si>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</si>
  <si>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</si>
  <si>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</si>
  <si>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</si>
  <si>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</si>
  <si>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</si>
  <si>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</si>
  <si>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</si>
  <si>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</si>
  <si>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</si>
  <si>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</si>
  <si>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</si>
  <si>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</si>
  <si>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</si>
  <si>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</si>
  <si>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</si>
  <si>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</si>
  <si>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</si>
  <si>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</si>
  <si>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</si>
  <si>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</si>
  <si>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</si>
  <si>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</si>
  <si>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</si>
  <si>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</si>
  <si>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</si>
  <si>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</si>
  <si>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</si>
  <si>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</si>
  <si>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</si>
  <si>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</si>
  <si>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</si>
  <si>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</si>
  <si>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</si>
  <si>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</si>
  <si>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</si>
  <si>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</si>
  <si>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</si>
  <si>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</si>
  <si>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</si>
  <si>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</si>
  <si>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</si>
  <si>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</si>
  <si>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</si>
  <si>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</si>
  <si>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</si>
  <si>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</si>
  <si>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</si>
  <si>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</si>
  <si>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</si>
  <si>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</si>
  <si>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</si>
  <si>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</si>
  <si>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</si>
  <si>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</si>
  <si>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</si>
  <si>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</si>
  <si>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</si>
  <si>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</si>
  <si>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</si>
  <si>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</si>
  <si>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</si>
  <si>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</si>
  <si>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</si>
  <si>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</si>
  <si>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</si>
  <si>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</si>
  <si>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</si>
  <si>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</si>
  <si>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</si>
  <si>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</si>
  <si>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</si>
  <si>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</si>
  <si>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</si>
  <si>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</si>
  <si>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</si>
  <si>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</si>
  <si>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</si>
  <si>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</si>
  <si>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</si>
  <si>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</si>
  <si>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</si>
  <si>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</si>
  <si>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</si>
  <si>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</si>
  <si>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</si>
  <si>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</si>
  <si>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</si>
  <si>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</si>
  <si>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</si>
  <si>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</si>
  <si>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</si>
  <si>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</si>
  <si>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</si>
  <si>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</si>
  <si>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</si>
  <si>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</si>
  <si>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</si>
  <si>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</si>
  <si>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</si>
  <si>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</si>
  <si>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</si>
  <si>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</si>
  <si>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</si>
  <si>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</si>
  <si>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</si>
  <si>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</si>
  <si>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</si>
  <si>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</si>
  <si>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</si>
  <si>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</si>
  <si>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</si>
  <si>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</si>
  <si>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</si>
  <si>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</si>
  <si>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</si>
  <si>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</si>
  <si>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</si>
  <si>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</si>
  <si>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</si>
  <si>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</si>
  <si>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</si>
  <si>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</si>
  <si>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</si>
  <si>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</si>
  <si>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</si>
  <si>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</si>
  <si>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</si>
  <si>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</si>
  <si>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</si>
  <si>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</si>
  <si>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</si>
  <si>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</si>
  <si>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</si>
  <si>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</si>
  <si>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</si>
  <si>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</si>
  <si>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</si>
  <si>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</si>
  <si>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</si>
  <si>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</si>
  <si>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</si>
  <si>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</si>
  <si>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</si>
  <si>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</si>
  <si>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</si>
  <si>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</si>
  <si>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</si>
  <si>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</si>
  <si>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</si>
  <si>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</si>
  <si>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</si>
  <si>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</si>
  <si>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</si>
  <si>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</si>
  <si>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</si>
  <si>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</si>
  <si>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</si>
  <si>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</si>
  <si>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</si>
  <si>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</si>
  <si>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</si>
  <si>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</si>
  <si>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</si>
  <si>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</si>
  <si>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</si>
  <si>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</si>
  <si>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</si>
  <si>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</si>
  <si>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</si>
  <si>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</si>
  <si>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</si>
  <si>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</si>
  <si>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</si>
  <si>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</si>
  <si>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</si>
  <si>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</si>
  <si>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</si>
  <si>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</si>
  <si>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</si>
  <si>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</si>
  <si>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</si>
  <si>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</si>
  <si>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</si>
  <si>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</si>
  <si>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</si>
  <si>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</si>
  <si>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</si>
  <si>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</si>
  <si>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</si>
  <si>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</si>
  <si>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</si>
  <si>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</si>
  <si>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</si>
  <si>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</si>
  <si>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</si>
  <si>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</si>
  <si>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</si>
  <si>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</si>
  <si>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</si>
  <si>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</si>
  <si>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</si>
  <si>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</si>
  <si>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</si>
  <si>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</si>
  <si>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</si>
  <si>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</si>
  <si>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</si>
  <si>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</si>
  <si>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</si>
  <si>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</si>
  <si>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</si>
  <si>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</si>
  <si>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</si>
  <si>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</si>
  <si>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</si>
  <si>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</si>
  <si>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</si>
  <si>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</si>
  <si>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</si>
  <si>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</si>
  <si>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</si>
  <si>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</si>
  <si>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</si>
  <si>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</si>
  <si>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</si>
  <si>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</si>
  <si>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</si>
  <si>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</si>
  <si>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</si>
  <si>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</si>
  <si>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</si>
  <si>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</si>
  <si>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</si>
  <si>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</si>
  <si>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</si>
  <si>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</si>
  <si>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</si>
  <si>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</si>
  <si>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</si>
  <si>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</si>
  <si>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</si>
  <si>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</si>
  <si>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</si>
  <si>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</si>
  <si>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</si>
  <si>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</si>
  <si>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</si>
  <si>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</si>
  <si>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</si>
  <si>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</si>
  <si>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</si>
  <si>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</si>
  <si>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</si>
  <si>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</si>
  <si>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</si>
  <si>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</si>
  <si>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</si>
  <si>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</si>
  <si>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</si>
  <si>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</si>
  <si>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</si>
  <si>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</si>
  <si>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</si>
  <si>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</si>
  <si>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</si>
  <si>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</si>
  <si>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</si>
  <si>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</si>
  <si>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</si>
  <si>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</si>
  <si>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</si>
  <si>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</si>
  <si>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</si>
  <si>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</si>
  <si>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</si>
  <si>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</si>
  <si>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</si>
  <si>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</si>
  <si>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</si>
  <si>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</si>
  <si>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</si>
  <si>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</si>
  <si>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</si>
  <si>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</si>
  <si>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</si>
  <si>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</si>
  <si>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</si>
  <si>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</si>
  <si>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</si>
  <si>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</si>
  <si>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</si>
  <si>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</si>
  <si>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</si>
  <si>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</si>
  <si>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</si>
  <si>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</si>
  <si>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</si>
  <si>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</si>
  <si>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</si>
  <si>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</si>
  <si>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</si>
  <si>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</si>
  <si>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</si>
  <si>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</si>
  <si>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</si>
  <si>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</si>
  <si>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</si>
  <si>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</si>
  <si>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</si>
  <si>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</si>
  <si>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</si>
  <si>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</si>
  <si>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</si>
  <si>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</si>
  <si>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</si>
  <si>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</si>
  <si>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</si>
  <si>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</si>
  <si>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</si>
  <si>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</si>
  <si>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</si>
  <si>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</si>
  <si>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</si>
  <si>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</si>
  <si>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</si>
  <si>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</si>
  <si>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</si>
  <si>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</si>
  <si>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</si>
  <si>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</si>
  <si>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</si>
  <si>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</si>
  <si>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</si>
  <si>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</si>
  <si>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</si>
  <si>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</si>
  <si>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</si>
  <si>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</si>
  <si>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</si>
  <si>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</si>
  <si>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</si>
  <si>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</si>
  <si>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</si>
  <si>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</si>
  <si>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</si>
  <si>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</si>
  <si>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</si>
  <si>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</si>
  <si>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</si>
  <si>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</si>
  <si>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</si>
  <si>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</si>
  <si>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</si>
  <si>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</si>
  <si>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</si>
  <si>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</si>
  <si>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</si>
  <si>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</si>
  <si>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</si>
  <si>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</si>
  <si>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</si>
  <si>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</si>
  <si>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</si>
  <si>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</si>
  <si>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</si>
  <si>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</si>
  <si>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</si>
  <si>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</si>
  <si>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</si>
  <si>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</si>
  <si>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</si>
  <si>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</si>
  <si>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</si>
  <si>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</si>
  <si>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</si>
  <si>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</si>
  <si>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</si>
  <si>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</si>
  <si>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</si>
  <si>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</si>
  <si>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</si>
  <si>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</si>
  <si>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</si>
  <si>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</si>
  <si>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</si>
  <si>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</si>
  <si>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</si>
  <si>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</si>
  <si>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</si>
  <si>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</si>
  <si>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</si>
  <si>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</si>
  <si>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</si>
  <si>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</si>
  <si>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</si>
  <si>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</si>
  <si>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</si>
  <si>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</si>
  <si>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</si>
  <si>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</si>
  <si>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</si>
  <si>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</si>
  <si>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</si>
  <si>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</si>
  <si>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</si>
  <si>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</si>
  <si>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</si>
  <si>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</si>
  <si>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</si>
  <si>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</si>
  <si>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</si>
  <si>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</si>
  <si>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</si>
  <si>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</si>
  <si>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</si>
  <si>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</si>
  <si>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</si>
  <si>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</si>
  <si>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</si>
  <si>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</si>
  <si>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</si>
  <si>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</si>
  <si>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</si>
  <si>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</si>
  <si>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</si>
  <si>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</si>
  <si>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</si>
  <si>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</si>
  <si>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</si>
  <si>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</si>
  <si>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</si>
  <si>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</si>
  <si>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</si>
  <si>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</si>
  <si>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</si>
  <si>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</si>
  <si>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</si>
  <si>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</si>
  <si>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</si>
  <si>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</si>
  <si>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</si>
  <si>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</si>
  <si>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</si>
  <si>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</si>
  <si>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</si>
  <si>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</si>
  <si>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</si>
  <si>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</si>
  <si>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</si>
  <si>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</si>
  <si>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</si>
  <si>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</si>
  <si>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</si>
  <si>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</si>
  <si>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</si>
  <si>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</si>
  <si>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</si>
  <si>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</si>
  <si>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</si>
  <si>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</si>
  <si>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</si>
  <si>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</si>
  <si>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</si>
  <si>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</si>
  <si>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</si>
  <si>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</si>
  <si>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</si>
  <si>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</si>
  <si>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</si>
  <si>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</si>
  <si>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</si>
  <si>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</si>
  <si>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</si>
  <si>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</si>
  <si>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</si>
  <si>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</si>
  <si>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</si>
  <si>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</si>
  <si>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</si>
  <si>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</si>
  <si>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</si>
  <si>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</si>
  <si>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</si>
  <si>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</si>
  <si>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</si>
  <si>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</si>
  <si>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</si>
  <si>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</si>
  <si>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</si>
  <si>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</si>
  <si>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</si>
  <si>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</si>
  <si>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</si>
  <si>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</si>
  <si>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</si>
  <si>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</si>
  <si>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</si>
  <si>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</si>
  <si>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</si>
  <si>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</si>
  <si>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</si>
  <si>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</si>
  <si>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</si>
  <si>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</si>
  <si>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</si>
  <si>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</si>
  <si>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</si>
  <si>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</si>
  <si>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</si>
  <si>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</si>
  <si>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</si>
  <si>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</si>
  <si>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</si>
  <si>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</si>
  <si>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</si>
  <si>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</si>
  <si>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</si>
  <si>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</si>
  <si>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</si>
  <si>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</si>
  <si>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</si>
  <si>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</si>
  <si>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</si>
  <si>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</si>
  <si>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</si>
  <si>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</si>
  <si>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</si>
  <si>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</si>
  <si>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</si>
  <si>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</si>
  <si>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</si>
  <si>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</si>
  <si>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</si>
  <si>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</si>
  <si>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</si>
  <si>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</si>
  <si>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</si>
  <si>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</si>
  <si>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</si>
  <si>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</si>
  <si>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</si>
  <si>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</si>
  <si>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</si>
  <si>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</si>
  <si>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</si>
  <si>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</si>
  <si>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</si>
  <si>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</si>
  <si>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</si>
  <si>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</si>
  <si>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</si>
  <si>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</si>
  <si>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</si>
  <si>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</si>
  <si>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</si>
  <si>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</si>
  <si>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</si>
  <si>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</si>
  <si>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</si>
  <si>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</si>
  <si>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</si>
  <si>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</si>
  <si>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</si>
  <si>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</si>
  <si>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</si>
  <si>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</si>
  <si>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</si>
  <si>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</si>
  <si>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</si>
  <si>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</si>
  <si>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</si>
  <si>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</si>
  <si>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</si>
  <si>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</si>
  <si>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</si>
  <si>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</si>
  <si>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</si>
  <si>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</si>
  <si>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</si>
  <si>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</si>
  <si>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</si>
  <si>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</si>
  <si>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</si>
  <si>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</si>
  <si>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</si>
  <si>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</si>
  <si>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</si>
  <si>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</si>
  <si>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</si>
  <si>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</si>
  <si>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</si>
  <si>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</si>
  <si>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</si>
  <si>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</si>
  <si>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</si>
  <si>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</si>
  <si>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</si>
  <si>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</si>
  <si>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</si>
  <si>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</si>
  <si>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</si>
  <si>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</si>
  <si>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</si>
  <si>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</si>
  <si>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</si>
  <si>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</si>
  <si>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</si>
  <si>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</si>
  <si>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</si>
  <si>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</si>
  <si>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</si>
  <si>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</si>
  <si>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</si>
  <si>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</si>
  <si>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</si>
  <si>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</si>
  <si>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</si>
  <si>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</si>
  <si>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</si>
  <si>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</si>
  <si>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</si>
  <si>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</si>
  <si>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</si>
  <si>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</si>
  <si>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</si>
  <si>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</si>
  <si>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</si>
  <si>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</si>
  <si>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</si>
  <si>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</si>
  <si>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</si>
  <si>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</si>
  <si>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</si>
  <si>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</si>
  <si>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</si>
  <si>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</si>
  <si>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</si>
  <si>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</si>
  <si>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</si>
  <si>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</si>
  <si>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</si>
  <si>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</si>
  <si>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</si>
  <si>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</si>
  <si>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</si>
  <si>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</si>
  <si>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</si>
  <si>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</si>
  <si>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</si>
  <si>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</si>
  <si>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</si>
  <si>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</si>
  <si>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</si>
  <si>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</si>
  <si>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</si>
  <si>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</si>
  <si>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</si>
  <si>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</si>
  <si>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</si>
  <si>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</si>
  <si>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</si>
  <si>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</si>
  <si>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</si>
  <si>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</si>
  <si>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</si>
  <si>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</si>
  <si>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</si>
  <si>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</si>
  <si>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</si>
  <si>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</si>
  <si>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</si>
  <si>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</si>
  <si>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</si>
  <si>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</si>
  <si>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</si>
  <si>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</si>
  <si>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</si>
  <si>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</si>
  <si>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</si>
  <si>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</si>
  <si>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</si>
  <si>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</si>
  <si>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</si>
  <si>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</si>
  <si>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</si>
  <si>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</si>
  <si>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</si>
  <si>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</si>
  <si>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</si>
  <si>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</si>
  <si>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</si>
  <si>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</si>
  <si>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</si>
  <si>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</si>
  <si>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</si>
  <si>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</si>
  <si>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</si>
  <si>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</si>
  <si>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</si>
  <si>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</si>
  <si>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</si>
  <si>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</si>
  <si>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</si>
  <si>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</si>
  <si>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</si>
  <si>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</si>
  <si>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</si>
  <si>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</si>
  <si>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</si>
  <si>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</si>
  <si>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</si>
  <si>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</si>
  <si>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</si>
  <si>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</si>
  <si>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</si>
  <si>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</si>
  <si>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</si>
  <si>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</si>
  <si>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</si>
  <si>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</si>
  <si>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</si>
  <si>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</si>
  <si>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</si>
  <si>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</si>
  <si>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</si>
  <si>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</si>
  <si>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</si>
  <si>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</si>
  <si>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</si>
  <si>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</si>
  <si>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</si>
  <si>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</si>
  <si>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</si>
  <si>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</si>
  <si>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</si>
  <si>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</si>
  <si>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</si>
  <si>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</si>
  <si>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</si>
  <si>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</si>
  <si>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</si>
  <si>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</si>
  <si>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</si>
  <si>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</si>
  <si>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</si>
  <si>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</si>
  <si>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</si>
  <si>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</si>
  <si>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</si>
  <si>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</si>
  <si>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</si>
  <si>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</si>
  <si>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</si>
  <si>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</si>
  <si>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</si>
  <si>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</si>
  <si>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</si>
  <si>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</si>
  <si>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</si>
  <si>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</si>
  <si>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</si>
  <si>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</si>
  <si>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</si>
  <si>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</si>
  <si>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</si>
  <si>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</si>
  <si>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</si>
  <si>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</si>
  <si>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</si>
  <si>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</si>
  <si>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</si>
  <si>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</si>
  <si>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</si>
  <si>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</si>
  <si>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</si>
  <si>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</si>
  <si>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</si>
  <si>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</si>
  <si>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</si>
  <si>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</si>
  <si>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</si>
  <si>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</si>
  <si>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</si>
  <si>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</si>
  <si>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</si>
  <si>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</si>
  <si>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</si>
  <si>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</si>
  <si>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</si>
  <si>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</si>
  <si>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</si>
  <si>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</si>
  <si>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</si>
  <si>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</si>
  <si>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</si>
  <si>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</si>
  <si>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</si>
  <si>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</si>
  <si>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</si>
  <si>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</si>
  <si>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</si>
  <si>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</si>
  <si>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</si>
  <si>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</si>
  <si>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</si>
  <si>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</si>
  <si>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</si>
  <si>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</si>
  <si>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</si>
  <si>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</si>
  <si>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</si>
  <si>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</si>
  <si>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</si>
  <si>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</si>
  <si>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</si>
  <si>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</si>
  <si>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</si>
  <si>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</si>
  <si>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</si>
  <si>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</si>
  <si>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</si>
  <si>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</si>
  <si>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</si>
  <si>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</si>
  <si>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</si>
  <si>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</si>
  <si>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</si>
  <si>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</si>
  <si>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</si>
  <si>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</si>
  <si>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</si>
  <si>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</si>
  <si>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</si>
  <si>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</si>
  <si>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</si>
  <si>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</si>
  <si>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</si>
  <si>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</si>
  <si>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</si>
  <si>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</si>
  <si>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</si>
  <si>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</si>
  <si>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</si>
  <si>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</si>
  <si>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</si>
  <si>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</si>
  <si>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</si>
  <si>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</si>
  <si>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</si>
  <si>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</si>
  <si>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</si>
  <si>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</si>
  <si>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</si>
  <si>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</si>
  <si>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</si>
  <si>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</si>
  <si>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</si>
  <si>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</si>
  <si>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</si>
  <si>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</si>
  <si>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</si>
  <si>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</si>
  <si>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</si>
  <si>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</si>
  <si>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</si>
  <si>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</si>
  <si>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</si>
  <si>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</si>
  <si>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</si>
  <si>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</si>
  <si>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</si>
  <si>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</si>
  <si>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</si>
  <si>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</si>
  <si>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</si>
  <si>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</si>
  <si>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</si>
  <si>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</si>
  <si>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</si>
  <si>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</si>
  <si>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</si>
  <si>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</si>
  <si>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</si>
  <si>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</si>
  <si>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</si>
  <si>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</si>
  <si>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</si>
  <si>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</si>
  <si>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</si>
  <si>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</si>
  <si>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</si>
  <si>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</si>
  <si>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</si>
  <si>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</si>
  <si>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</si>
  <si>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</si>
  <si>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</si>
  <si>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</si>
  <si>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</si>
  <si>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</si>
  <si>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</si>
  <si>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</si>
  <si>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</si>
  <si>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</si>
  <si>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</si>
  <si>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</si>
  <si>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</si>
  <si>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</si>
  <si>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</si>
  <si>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</si>
  <si>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</si>
  <si>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</si>
  <si>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</si>
  <si>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</si>
  <si>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</si>
  <si>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</si>
  <si>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</si>
  <si>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</si>
  <si>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</si>
  <si>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</si>
  <si>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</si>
  <si>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</si>
  <si>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</si>
  <si>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</si>
  <si>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</si>
  <si>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</si>
  <si>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</si>
  <si>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</si>
  <si>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</si>
  <si>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</si>
  <si>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</si>
  <si>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</si>
  <si>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</si>
  <si>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</si>
  <si>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</si>
  <si>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</si>
  <si>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</si>
  <si>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</si>
  <si>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</si>
  <si>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</si>
  <si>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</si>
  <si>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</si>
  <si>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</si>
  <si>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</si>
  <si>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</si>
  <si>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</si>
  <si>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</si>
  <si>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</si>
  <si>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</si>
  <si>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</si>
  <si>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</si>
  <si>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</si>
  <si>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</si>
  <si>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</si>
  <si>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</si>
  <si>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</si>
  <si>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</si>
  <si>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</si>
  <si>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</si>
  <si>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</si>
  <si>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</si>
  <si>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</si>
  <si>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</si>
  <si>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</si>
  <si>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</si>
  <si>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</si>
  <si>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</si>
  <si>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</si>
  <si>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</si>
  <si>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</si>
  <si>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</si>
  <si>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</si>
  <si>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</si>
  <si>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</si>
  <si>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</si>
  <si>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</si>
  <si>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</si>
  <si>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</si>
  <si>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</si>
  <si>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</si>
  <si>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</si>
  <si>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</si>
  <si>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</si>
  <si>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</si>
  <si>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</si>
  <si>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</si>
  <si>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</si>
  <si>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</si>
  <si>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</si>
  <si>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</si>
  <si>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</si>
  <si>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</si>
  <si>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</si>
  <si>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</si>
  <si>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</si>
  <si>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</si>
  <si>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</si>
  <si>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</si>
  <si>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</si>
  <si>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</si>
  <si>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</si>
  <si>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</si>
  <si>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</si>
  <si>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</si>
  <si>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</si>
  <si>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</si>
  <si>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</si>
  <si>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</si>
  <si>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</si>
  <si>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</si>
  <si>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</si>
  <si>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</si>
  <si>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</si>
  <si>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</si>
  <si>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</si>
  <si>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</si>
  <si>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</si>
  <si>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</si>
  <si>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</si>
  <si>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</si>
  <si>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</si>
  <si>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</si>
  <si>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</si>
  <si>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</si>
  <si>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</si>
  <si>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</si>
  <si>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</si>
  <si>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</si>
  <si>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</si>
  <si>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</si>
  <si>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</si>
  <si>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</si>
  <si>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</si>
  <si>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</si>
  <si>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</si>
  <si>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</si>
  <si>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</si>
  <si>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</si>
  <si>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</si>
  <si>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</si>
  <si>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</si>
  <si>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</si>
  <si>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</si>
  <si>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</si>
  <si>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</si>
  <si>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</si>
  <si>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</si>
  <si>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</si>
  <si>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</si>
  <si>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</si>
  <si>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</si>
  <si>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</si>
  <si>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</si>
  <si>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</si>
  <si>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</si>
  <si>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</si>
  <si>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</si>
  <si>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</si>
  <si>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</si>
  <si>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</si>
  <si>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</si>
  <si>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</si>
  <si>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</si>
  <si>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</si>
  <si>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</si>
  <si>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</si>
  <si>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</si>
  <si>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</si>
  <si>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</si>
  <si>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</si>
  <si>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</si>
  <si>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</si>
  <si>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</si>
  <si>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</si>
  <si>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</si>
  <si>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</si>
  <si>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</si>
  <si>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</si>
  <si>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</si>
  <si>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</si>
  <si>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</si>
  <si>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</si>
  <si>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</si>
  <si>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</si>
  <si>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</si>
  <si>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</si>
  <si>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</si>
  <si>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</si>
  <si>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</si>
  <si>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</si>
  <si>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</si>
  <si>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</si>
  <si>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</si>
  <si>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</si>
  <si>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</si>
  <si>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</si>
  <si>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</si>
  <si>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</si>
  <si>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</si>
  <si>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</si>
  <si>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</si>
  <si>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</si>
  <si>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</si>
  <si>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</si>
  <si>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</si>
  <si>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</si>
  <si>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</si>
  <si>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</si>
  <si>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</si>
  <si>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</si>
  <si>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</si>
  <si>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</si>
  <si>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</si>
  <si>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</si>
  <si>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</si>
  <si>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</si>
  <si>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</si>
  <si>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</si>
  <si>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</si>
  <si>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</si>
  <si>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</si>
  <si>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</si>
  <si>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</si>
  <si>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</si>
  <si>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</si>
  <si>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</si>
  <si>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</si>
  <si>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</si>
  <si>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</si>
  <si>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</si>
  <si>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</si>
  <si>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</si>
  <si>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</si>
  <si>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</si>
  <si>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</si>
  <si>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</si>
  <si>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</si>
  <si>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</si>
  <si>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</si>
  <si>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</si>
  <si>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</si>
  <si>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</si>
  <si>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</si>
  <si>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</si>
  <si>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</si>
  <si>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</si>
  <si>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</si>
  <si>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</si>
  <si>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</si>
  <si>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</si>
  <si>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</si>
  <si>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</si>
  <si>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</si>
  <si>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</si>
  <si>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</si>
  <si>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</si>
  <si>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</si>
  <si>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</si>
  <si>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</si>
  <si>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</si>
  <si>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</si>
  <si>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</si>
  <si>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</si>
  <si>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</si>
  <si>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</si>
  <si>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</si>
  <si>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</si>
  <si>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</si>
  <si>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</si>
  <si>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</si>
  <si>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</si>
  <si>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</si>
  <si>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</si>
  <si>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</si>
  <si>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</si>
  <si>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</si>
  <si>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</si>
  <si>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</si>
  <si>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</si>
  <si>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</si>
  <si>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</si>
  <si>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</si>
  <si>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</si>
  <si>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</si>
  <si>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</si>
  <si>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</si>
  <si>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</si>
  <si>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</si>
  <si>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</si>
  <si>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</si>
  <si>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</si>
  <si>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</si>
  <si>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</si>
  <si>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</si>
  <si>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</si>
  <si>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</si>
  <si>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</si>
  <si>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</si>
  <si>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</si>
  <si>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</si>
  <si>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</si>
  <si>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</si>
  <si>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</si>
  <si>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</si>
  <si>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</si>
  <si>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</si>
  <si>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</si>
  <si>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</si>
  <si>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</si>
  <si>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</si>
  <si>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</si>
  <si>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</si>
  <si>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</si>
  <si>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</si>
  <si>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</si>
  <si>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</si>
  <si>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</si>
  <si>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</si>
  <si>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</si>
  <si>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</si>
  <si>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</si>
  <si>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</si>
  <si>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</si>
  <si>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</si>
  <si>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</si>
  <si>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</si>
  <si>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</si>
  <si>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</si>
  <si>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</si>
  <si>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</si>
  <si>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</si>
  <si>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</si>
  <si>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</si>
  <si>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</si>
  <si>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</si>
  <si>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</si>
  <si>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</si>
  <si>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</si>
  <si>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</si>
  <si>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</si>
  <si>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</si>
  <si>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</si>
  <si>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</si>
  <si>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</si>
  <si>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</si>
  <si>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</si>
  <si>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</si>
  <si>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</si>
  <si>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</si>
  <si>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</si>
  <si>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</si>
  <si>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</si>
  <si>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</si>
  <si>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</si>
  <si>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</si>
  <si>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</si>
  <si>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</si>
  <si>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</si>
  <si>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</si>
  <si>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</si>
  <si>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</si>
  <si>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</si>
  <si>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</si>
  <si>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</si>
  <si>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</si>
  <si>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</si>
  <si>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</si>
  <si>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</si>
  <si>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</si>
  <si>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</si>
  <si>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</si>
  <si>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</si>
  <si>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</si>
  <si>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</si>
  <si>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</si>
  <si>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</si>
  <si>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</si>
  <si>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</si>
  <si>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</si>
  <si>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</si>
  <si>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</si>
  <si>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</si>
  <si>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</si>
  <si>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</si>
  <si>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</si>
  <si>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</si>
  <si>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</si>
  <si>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</si>
  <si>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</si>
  <si>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</si>
  <si>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</si>
  <si>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</si>
  <si>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</si>
  <si>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</si>
  <si>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</si>
  <si>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</si>
  <si>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</si>
  <si>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</si>
  <si>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</si>
  <si>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</si>
  <si>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</si>
  <si>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</si>
  <si>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</si>
  <si>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</si>
  <si>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</si>
  <si>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</si>
  <si>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</si>
  <si>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</si>
  <si>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</si>
  <si>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</si>
  <si>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</si>
  <si>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</si>
  <si>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</si>
  <si>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</si>
  <si>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</si>
  <si>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</si>
  <si>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</si>
  <si>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</si>
  <si>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</si>
  <si>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</si>
  <si>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</si>
  <si>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</si>
  <si>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</si>
  <si>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</si>
  <si>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</si>
  <si>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</si>
  <si>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</si>
  <si>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</si>
  <si>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</si>
  <si>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</si>
  <si>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</si>
  <si>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</si>
  <si>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</si>
  <si>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</si>
  <si>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</si>
  <si>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</si>
  <si>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</si>
  <si>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</si>
  <si>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</si>
  <si>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</si>
  <si>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</si>
  <si>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</si>
  <si>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</si>
  <si>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</si>
  <si>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</si>
  <si>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</si>
  <si>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</si>
  <si>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</si>
  <si>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</si>
  <si>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</si>
  <si>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</si>
  <si>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</si>
  <si>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</si>
  <si>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</si>
  <si>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</si>
  <si>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</si>
  <si>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</si>
  <si>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</si>
  <si>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</si>
  <si>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</si>
  <si>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</si>
  <si>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</si>
  <si>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</si>
  <si>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</si>
  <si>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</si>
  <si>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</si>
  <si>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</si>
  <si>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</si>
  <si>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</si>
  <si>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</si>
  <si>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</si>
  <si>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</si>
  <si>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</si>
  <si>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</si>
  <si>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</si>
  <si>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</si>
  <si>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</si>
  <si>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</si>
  <si>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</si>
  <si>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</si>
  <si>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</si>
  <si>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</si>
  <si>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</si>
  <si>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</si>
  <si>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</si>
  <si>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</si>
  <si>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</si>
  <si>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</si>
  <si>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</si>
  <si>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</si>
  <si>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</si>
  <si>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</si>
  <si>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</si>
  <si>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</si>
  <si>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</si>
  <si>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</si>
  <si>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</si>
  <si>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</si>
  <si>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</si>
  <si>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</si>
  <si>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</si>
  <si>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</si>
  <si>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</si>
  <si>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</si>
  <si>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</si>
  <si>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</si>
  <si>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</si>
  <si>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</si>
  <si>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</si>
  <si>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</si>
  <si>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</si>
  <si>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</si>
  <si>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</si>
  <si>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</si>
  <si>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</si>
  <si>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</si>
  <si>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</si>
  <si>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</si>
  <si>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</si>
  <si>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</si>
  <si>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</si>
  <si>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</si>
  <si>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</si>
  <si>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</si>
  <si>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</si>
  <si>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</si>
  <si>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</si>
  <si>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</si>
  <si>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</si>
  <si>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</si>
  <si>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</si>
  <si>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</si>
  <si>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</si>
  <si>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</si>
  <si>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</si>
  <si>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</si>
  <si>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</si>
  <si>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</si>
  <si>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</si>
  <si>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</si>
  <si>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</si>
  <si>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</si>
  <si>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</si>
  <si>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</si>
  <si>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</si>
  <si>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</si>
  <si>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</si>
  <si>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</si>
  <si>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</si>
  <si>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</si>
  <si>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</si>
  <si>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</si>
  <si>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</si>
  <si>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</si>
  <si>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</si>
  <si>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</si>
  <si>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</si>
  <si>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</si>
  <si>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</si>
  <si>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</si>
  <si>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</si>
  <si>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</si>
  <si>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</si>
  <si>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</si>
  <si>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</si>
  <si>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</si>
  <si>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</si>
  <si>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</si>
  <si>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</si>
  <si>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</si>
  <si>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</si>
  <si>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</si>
  <si>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</si>
  <si>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</si>
  <si>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</si>
  <si>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</si>
  <si>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</si>
  <si>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</si>
  <si>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</si>
  <si>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</si>
  <si>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</si>
  <si>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</si>
  <si>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</si>
  <si>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</si>
  <si>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</si>
  <si>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</si>
  <si>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</si>
  <si>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</si>
  <si>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</si>
  <si>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</si>
  <si>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</si>
  <si>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</si>
  <si>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</si>
  <si>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</si>
  <si>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</si>
  <si>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</si>
  <si>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</si>
  <si>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</si>
  <si>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</si>
  <si>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</si>
  <si>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</si>
  <si>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</si>
  <si>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</si>
  <si>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</si>
  <si>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</si>
  <si>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</si>
  <si>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</si>
  <si>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</si>
  <si>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</si>
  <si>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</si>
  <si>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</si>
  <si>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</si>
  <si>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</si>
  <si>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</si>
  <si>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</si>
  <si>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</si>
  <si>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</si>
  <si>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</si>
  <si>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</si>
  <si>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</si>
  <si>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</si>
  <si>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</si>
  <si>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</si>
  <si>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</si>
  <si>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</si>
  <si>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</si>
  <si>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</si>
  <si>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</si>
  <si>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</si>
  <si>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</si>
  <si>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</si>
  <si>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</si>
  <si>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</si>
  <si>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</si>
  <si>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</si>
  <si>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</si>
  <si>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</si>
  <si>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</si>
  <si>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</si>
  <si>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</si>
  <si>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</si>
  <si>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</si>
  <si>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</si>
  <si>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</si>
  <si>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</si>
  <si>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</si>
  <si>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</si>
  <si>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</si>
  <si>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</si>
  <si>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</si>
  <si>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</si>
  <si>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</si>
  <si>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</si>
  <si>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</si>
  <si>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</si>
  <si>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</si>
  <si>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</si>
  <si>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</si>
  <si>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</si>
  <si>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</si>
  <si>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</si>
  <si>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</si>
  <si>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</si>
  <si>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</si>
  <si>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</si>
  <si>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</si>
  <si>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</si>
  <si>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</si>
  <si>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</si>
  <si>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</si>
  <si>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</si>
  <si>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</si>
  <si>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</si>
  <si>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</si>
  <si>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</si>
  <si>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</si>
  <si>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</si>
  <si>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</si>
  <si>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</si>
  <si>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</si>
  <si>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</si>
  <si>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</si>
  <si>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</si>
  <si>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</si>
  <si>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</si>
  <si>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</si>
  <si>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</si>
  <si>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</si>
  <si>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</si>
  <si>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</si>
  <si>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</si>
  <si>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</si>
  <si>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</si>
  <si>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</si>
  <si>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</si>
  <si>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</si>
  <si>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</si>
  <si>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</si>
  <si>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</si>
  <si>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</si>
  <si>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</si>
  <si>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</si>
  <si>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</si>
  <si>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</si>
  <si>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</si>
  <si>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</si>
  <si>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</si>
  <si>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</si>
  <si>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</si>
  <si>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</si>
  <si>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</si>
  <si>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</si>
  <si>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</si>
  <si>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</si>
  <si>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</si>
  <si>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</si>
  <si>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</si>
  <si>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</si>
  <si>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</si>
  <si>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</si>
  <si>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</si>
  <si>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</si>
  <si>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</si>
  <si>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</si>
  <si>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</si>
  <si>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</si>
  <si>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</si>
  <si>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</si>
  <si>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</si>
  <si>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</si>
  <si>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</si>
  <si>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</si>
  <si>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</si>
  <si>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</si>
  <si>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</si>
  <si>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</si>
  <si>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</si>
  <si>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</si>
  <si>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</si>
  <si>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</si>
  <si>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</si>
  <si>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</si>
  <si>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</si>
  <si>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</si>
  <si>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</si>
  <si>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</si>
  <si>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</si>
  <si>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</si>
  <si>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</si>
  <si>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</si>
  <si>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</si>
  <si>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</si>
  <si>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</si>
  <si>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</si>
  <si>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</si>
  <si>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</si>
  <si>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</si>
  <si>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</si>
  <si>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</si>
  <si>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</si>
  <si>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</si>
  <si>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</si>
  <si>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</si>
  <si>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</si>
  <si>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</si>
  <si>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</si>
  <si>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</si>
  <si>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</si>
  <si>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</si>
  <si>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</si>
  <si>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</si>
  <si>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</si>
  <si>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</si>
  <si>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</si>
  <si>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</si>
  <si>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</si>
  <si>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</si>
  <si>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</si>
  <si>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</si>
  <si>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</si>
  <si>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</si>
  <si>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</si>
  <si>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</si>
  <si>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</si>
  <si>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</si>
  <si>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</si>
  <si>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</si>
  <si>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</si>
  <si>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</si>
  <si>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</si>
  <si>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</si>
  <si>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</si>
  <si>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</si>
  <si>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</si>
  <si>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</si>
  <si>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</si>
  <si>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</si>
  <si>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</si>
  <si>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</si>
  <si>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</si>
  <si>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</si>
  <si>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</si>
  <si>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</si>
  <si>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</si>
  <si>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</si>
  <si>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</si>
  <si>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</si>
  <si>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</si>
  <si>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</si>
  <si>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</si>
  <si>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</si>
  <si>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</si>
  <si>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</si>
  <si>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</si>
  <si>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</si>
  <si>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</si>
  <si>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</si>
  <si>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</si>
  <si>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</si>
  <si>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</si>
  <si>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</si>
  <si>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</si>
  <si>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</si>
  <si>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</si>
  <si>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</si>
  <si>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</si>
  <si>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</si>
  <si>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</si>
  <si>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</si>
  <si>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</si>
  <si>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</si>
  <si>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</si>
  <si>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</si>
  <si>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</si>
  <si>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</si>
  <si>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</si>
  <si>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</si>
  <si>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</si>
  <si>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</si>
  <si>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</si>
  <si>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</si>
  <si>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</si>
  <si>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</si>
  <si>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</si>
  <si>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</si>
  <si>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</si>
  <si>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</si>
  <si>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</si>
  <si>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</si>
  <si>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</si>
  <si>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</si>
  <si>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</si>
  <si>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</si>
  <si>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</si>
  <si>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</si>
  <si>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</si>
  <si>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</si>
  <si>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</si>
  <si>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</si>
  <si>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</si>
  <si>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</si>
  <si>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</si>
  <si>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</si>
  <si>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</si>
  <si>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</si>
  <si>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</si>
  <si>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</si>
  <si>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</si>
  <si>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</si>
  <si>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</si>
  <si>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</si>
  <si>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</si>
  <si>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</si>
  <si>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</si>
  <si>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</si>
  <si>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</si>
  <si>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</si>
  <si>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</si>
  <si>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</si>
  <si>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</si>
  <si>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</si>
  <si>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</si>
  <si>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</si>
  <si>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</si>
  <si>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</si>
  <si>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</si>
  <si>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</si>
  <si>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</si>
  <si>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</si>
  <si>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</si>
  <si>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</si>
  <si>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</si>
  <si>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</si>
  <si>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</si>
  <si>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</si>
  <si>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</si>
  <si>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</si>
  <si>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</si>
  <si>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</si>
  <si>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</si>
  <si>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</si>
  <si>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</si>
  <si>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</si>
  <si>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</si>
  <si>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</si>
  <si>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</si>
  <si>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</si>
  <si>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</si>
  <si>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</si>
  <si>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</si>
  <si>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</si>
  <si>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</si>
  <si>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</si>
  <si>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</si>
  <si>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</si>
  <si>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</si>
  <si>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</si>
  <si>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</si>
  <si>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</si>
  <si>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</si>
  <si>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</si>
  <si>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</si>
  <si>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</si>
  <si>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</si>
  <si>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</si>
  <si>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</si>
  <si>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</si>
  <si>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</si>
  <si>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</si>
  <si>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</si>
  <si>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</si>
  <si>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</si>
  <si>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</si>
  <si>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</si>
  <si>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</si>
  <si>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</si>
  <si>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</si>
  <si>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</si>
  <si>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</si>
  <si>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</si>
  <si>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</si>
  <si>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</si>
  <si>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</si>
  <si>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</si>
  <si>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</si>
  <si>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</si>
  <si>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</si>
  <si>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</si>
  <si>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</si>
  <si>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</si>
  <si>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</si>
  <si>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</si>
  <si>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</si>
  <si>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</si>
  <si>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</si>
  <si>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</si>
  <si>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</si>
  <si>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</si>
  <si>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</si>
  <si>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</si>
  <si>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</si>
  <si>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</si>
  <si>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</si>
  <si>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</si>
  <si>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</si>
  <si>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</si>
  <si>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</si>
  <si>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</si>
  <si>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</si>
  <si>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</si>
  <si>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</si>
  <si>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</si>
  <si>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</si>
  <si>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</si>
  <si>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</si>
  <si>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</si>
  <si>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</si>
  <si>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</si>
  <si>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</si>
  <si>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</si>
  <si>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</si>
  <si>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</si>
  <si>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</si>
  <si>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</si>
  <si>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</si>
  <si>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</si>
  <si>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</si>
  <si>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</si>
  <si>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</si>
  <si>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</si>
  <si>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</si>
  <si>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</si>
  <si>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</si>
  <si>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</si>
  <si>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</si>
  <si>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</si>
  <si>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</si>
  <si>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</si>
  <si>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</si>
  <si>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</si>
  <si>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</si>
  <si>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</si>
  <si>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</si>
  <si>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</si>
  <si>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</si>
  <si>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</si>
  <si>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</si>
  <si>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</si>
  <si>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</si>
  <si>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</si>
  <si>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</si>
  <si>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</si>
  <si>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</si>
  <si>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</si>
  <si>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</si>
  <si>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</si>
  <si>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</si>
  <si>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</si>
  <si>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</si>
  <si>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</si>
  <si>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</si>
  <si>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</si>
  <si>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</si>
  <si>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</si>
  <si>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</si>
  <si>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</si>
  <si>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</si>
  <si>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</si>
  <si>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</si>
  <si>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</si>
  <si>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</si>
  <si>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</si>
  <si>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</si>
  <si>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</si>
  <si>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</si>
  <si>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</si>
  <si>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</si>
  <si>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</si>
  <si>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</si>
  <si>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</si>
  <si>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</si>
  <si>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</si>
  <si>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</si>
  <si>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</si>
  <si>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</si>
  <si>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</si>
  <si>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</si>
  <si>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</si>
  <si>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</si>
  <si>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</si>
  <si>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</si>
  <si>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</si>
  <si>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</si>
  <si>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</si>
  <si>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</si>
  <si>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</si>
  <si>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</si>
  <si>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</si>
  <si>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</si>
  <si>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</si>
  <si>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</si>
  <si>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</si>
  <si>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</si>
  <si>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</si>
  <si>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</si>
  <si>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</si>
  <si>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</si>
  <si>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</si>
  <si>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</si>
  <si>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</si>
  <si>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</si>
  <si>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</si>
  <si>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</si>
  <si>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</si>
  <si>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</si>
  <si>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</si>
  <si>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</si>
  <si>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</si>
  <si>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</si>
  <si>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</si>
  <si>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</si>
  <si>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</si>
  <si>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</si>
  <si>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</si>
  <si>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</si>
  <si>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</si>
  <si>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</si>
  <si>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</si>
  <si>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</si>
  <si>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</si>
  <si>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</si>
  <si>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</si>
  <si>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</si>
  <si>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</si>
  <si>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</si>
  <si>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</si>
  <si>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</si>
  <si>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</si>
  <si>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</si>
  <si>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</si>
  <si>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</si>
  <si>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</si>
  <si>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</si>
  <si>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</si>
  <si>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</si>
  <si>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</si>
  <si>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</si>
  <si>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</si>
  <si>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</si>
  <si>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</si>
  <si>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</si>
  <si>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</si>
  <si>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</si>
  <si>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</si>
  <si>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</si>
  <si>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</si>
  <si>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</si>
  <si>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</si>
  <si>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</si>
  <si>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</si>
  <si>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</si>
  <si>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</si>
  <si>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</si>
  <si>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</si>
  <si>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</si>
  <si>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</si>
  <si>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</si>
  <si>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</si>
  <si>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</si>
  <si>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</si>
  <si>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</si>
  <si>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</si>
  <si>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</si>
  <si>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</si>
  <si>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</si>
  <si>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</si>
  <si>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</si>
  <si>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</si>
  <si>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</si>
  <si>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</si>
  <si>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</si>
  <si>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</si>
  <si>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</si>
  <si>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</si>
  <si>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</si>
  <si>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</si>
  <si>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</si>
  <si>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</si>
  <si>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</si>
  <si>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</si>
  <si>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</si>
  <si>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</si>
  <si>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</si>
  <si>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</si>
  <si>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</si>
  <si>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</si>
  <si>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</si>
  <si>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</si>
  <si>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</si>
  <si>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</si>
  <si>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</si>
  <si>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</si>
  <si>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</si>
  <si>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</si>
  <si>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</si>
  <si>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</si>
  <si>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</si>
  <si>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</si>
  <si>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</si>
  <si>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</si>
  <si>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</si>
  <si>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</si>
  <si>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</si>
  <si>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</si>
  <si>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</si>
  <si>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</si>
  <si>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</si>
  <si>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</si>
  <si>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</si>
  <si>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</si>
  <si>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</si>
  <si>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</si>
  <si>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</si>
  <si>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</si>
  <si>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</si>
  <si>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</si>
  <si>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</si>
  <si>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</si>
  <si>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</si>
  <si>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</si>
  <si>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</si>
  <si>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</si>
  <si>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</si>
  <si>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</si>
  <si>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</si>
  <si>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</si>
  <si>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</si>
  <si>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</si>
  <si>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</si>
  <si>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</si>
  <si>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</si>
  <si>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</si>
  <si>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</si>
  <si>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</si>
  <si>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</si>
  <si>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</si>
  <si>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</si>
  <si>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</si>
  <si>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</si>
  <si>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</si>
  <si>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</si>
  <si>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</si>
  <si>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</si>
  <si>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</si>
  <si>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</si>
  <si>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</si>
  <si>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</si>
  <si>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</si>
  <si>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</si>
  <si>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</si>
  <si>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</si>
  <si>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</si>
  <si>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</si>
  <si>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</si>
  <si>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</si>
  <si>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</si>
  <si>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</si>
  <si>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</si>
  <si>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</si>
  <si>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</si>
  <si>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</si>
  <si>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</si>
  <si>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</si>
  <si>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</si>
  <si>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</si>
  <si>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</si>
  <si>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</si>
  <si>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</si>
  <si>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</si>
  <si>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</si>
  <si>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</si>
  <si>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</si>
  <si>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</si>
  <si>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</si>
  <si>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</si>
  <si>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</si>
  <si>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</si>
  <si>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</si>
  <si>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</si>
  <si>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</si>
  <si>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</si>
  <si>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</si>
  <si>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</si>
  <si>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</si>
  <si>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</si>
  <si>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</si>
  <si>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</si>
  <si>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</si>
  <si>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</si>
  <si>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</si>
  <si>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</si>
  <si>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</si>
  <si>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</si>
  <si>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</si>
  <si>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</si>
  <si>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</si>
  <si>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</si>
  <si>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</si>
  <si>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</si>
  <si>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</si>
  <si>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</si>
  <si>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</si>
  <si>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</si>
  <si>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</si>
  <si>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</si>
  <si>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</si>
  <si>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</si>
  <si>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</si>
  <si>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</si>
  <si>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</si>
  <si>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</si>
  <si>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</si>
  <si>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</si>
  <si>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</si>
  <si>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</si>
  <si>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</si>
  <si>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</si>
  <si>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</si>
  <si>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</si>
  <si>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</si>
  <si>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</si>
  <si>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</si>
  <si>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</si>
  <si>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</si>
  <si>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</si>
  <si>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</si>
  <si>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</si>
  <si>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</si>
  <si>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</si>
  <si>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</si>
  <si>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</si>
  <si>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</si>
  <si>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</si>
  <si>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</si>
  <si>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</si>
  <si>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</si>
  <si>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</si>
  <si>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</si>
  <si>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</si>
  <si>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</si>
  <si>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</si>
  <si>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</si>
  <si>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</si>
  <si>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</si>
  <si>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</si>
  <si>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</si>
  <si>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</si>
  <si>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</si>
  <si>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</si>
  <si>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</si>
  <si>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</si>
  <si>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</si>
  <si>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</si>
  <si>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</si>
  <si>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</si>
  <si>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</si>
  <si>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</si>
  <si>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</si>
  <si>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</si>
  <si>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</si>
  <si>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</si>
  <si>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</si>
  <si>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</si>
  <si>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</si>
  <si>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</si>
  <si>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</si>
  <si>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</si>
  <si>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</si>
  <si>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</si>
  <si>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</si>
  <si>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</si>
  <si>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</si>
  <si>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</si>
  <si>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</si>
  <si>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</si>
  <si>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</si>
  <si>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</si>
  <si>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</si>
  <si>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</si>
  <si>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</si>
  <si>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</si>
  <si>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</si>
  <si>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</si>
  <si>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</si>
  <si>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</si>
  <si>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</si>
  <si>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</si>
  <si>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</si>
  <si>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</si>
  <si>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</si>
  <si>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</si>
  <si>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</si>
  <si>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</si>
  <si>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</si>
  <si>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</si>
  <si>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</si>
  <si>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</si>
  <si>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</si>
  <si>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</si>
  <si>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</si>
  <si>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</si>
  <si>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</si>
  <si>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</si>
  <si>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</si>
  <si>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</si>
  <si>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</si>
  <si>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</si>
  <si>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</si>
  <si>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</si>
  <si>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</si>
  <si>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</si>
  <si>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</si>
  <si>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</si>
  <si>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</si>
  <si>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</si>
  <si>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</si>
  <si>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</si>
  <si>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</si>
  <si>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</si>
  <si>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</si>
  <si>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</si>
  <si>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</si>
  <si>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</si>
  <si>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</si>
  <si>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</si>
  <si>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</si>
  <si>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</si>
  <si>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</si>
  <si>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</si>
  <si>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</si>
  <si>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</si>
  <si>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</si>
  <si>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</si>
  <si>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</si>
  <si>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</si>
  <si>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</si>
  <si>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</si>
  <si>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</si>
  <si>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</si>
  <si>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</si>
  <si>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</si>
  <si>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</si>
  <si>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</si>
  <si>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</si>
  <si>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</si>
  <si>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</si>
  <si>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</si>
  <si>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</si>
  <si>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</si>
  <si>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</si>
  <si>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</si>
  <si>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</si>
  <si>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</si>
  <si>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</si>
  <si>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</si>
  <si>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</si>
  <si>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</si>
  <si>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</si>
  <si>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</si>
  <si>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</si>
  <si>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</si>
  <si>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</si>
  <si>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</si>
  <si>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</si>
  <si>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</si>
  <si>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</si>
  <si>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</si>
  <si>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</si>
  <si>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</si>
  <si>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</si>
  <si>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</si>
  <si>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</si>
  <si>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</si>
  <si>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</si>
  <si>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</si>
  <si>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</si>
  <si>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</si>
  <si>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</si>
  <si>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</si>
  <si>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</si>
  <si>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</si>
  <si>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</si>
  <si>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</si>
  <si>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</si>
  <si>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</si>
  <si>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</si>
  <si>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</si>
  <si>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</si>
  <si>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</si>
  <si>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</si>
  <si>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</si>
  <si>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</si>
  <si>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</si>
  <si>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</si>
  <si>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</si>
  <si>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</si>
  <si>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</si>
  <si>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</si>
  <si>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</si>
  <si>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</si>
  <si>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</si>
  <si>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</si>
  <si>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</si>
  <si>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</si>
  <si>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</si>
  <si>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</si>
  <si>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</si>
  <si>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</si>
  <si>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</si>
  <si>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</si>
  <si>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</si>
  <si>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</si>
  <si>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</si>
  <si>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</si>
  <si>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</si>
  <si>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</si>
  <si>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</si>
  <si>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</si>
  <si>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</si>
  <si>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</si>
  <si>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</si>
  <si>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</si>
  <si>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</si>
  <si>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</si>
  <si>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</si>
  <si>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</si>
  <si>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</si>
  <si>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</si>
  <si>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</si>
  <si>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</si>
  <si>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</si>
  <si>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</si>
  <si>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</si>
  <si>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</si>
  <si>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</si>
  <si>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</si>
  <si>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</si>
  <si>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</si>
  <si>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</si>
  <si>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</si>
  <si>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</si>
  <si>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</si>
  <si>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</si>
  <si>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</si>
  <si>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</si>
  <si>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</si>
  <si>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</si>
  <si>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</si>
  <si>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</si>
  <si>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</si>
  <si>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</si>
  <si>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</si>
  <si>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</si>
  <si>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</si>
  <si>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</si>
  <si>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</si>
  <si>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</si>
  <si>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</si>
  <si>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</si>
  <si>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</si>
  <si>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</si>
  <si>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</si>
  <si>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</si>
  <si>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</si>
  <si>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</si>
  <si>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</si>
  <si>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</si>
  <si>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</si>
  <si>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</si>
  <si>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</si>
  <si>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</si>
  <si>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</si>
  <si>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</si>
  <si>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</si>
  <si>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</si>
  <si>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</si>
  <si>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</si>
  <si>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</si>
  <si>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</si>
  <si>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</si>
  <si>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</si>
  <si>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</si>
  <si>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</si>
  <si>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</si>
  <si>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</si>
  <si>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</si>
  <si>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</si>
  <si>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</si>
  <si>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</si>
  <si>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</si>
  <si>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</si>
  <si>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</si>
  <si>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</si>
  <si>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</si>
  <si>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</si>
  <si>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</si>
  <si>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</si>
  <si>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</si>
  <si>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</si>
  <si>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</si>
  <si>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</si>
  <si>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</si>
  <si>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</si>
  <si>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</si>
  <si>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</si>
  <si>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</si>
  <si>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</si>
  <si>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</si>
  <si>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</si>
  <si>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</si>
  <si>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</si>
  <si>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</si>
  <si>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</si>
  <si>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</si>
  <si>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</si>
  <si>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</si>
  <si>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</si>
  <si>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</si>
  <si>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</si>
  <si>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</si>
  <si>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</si>
  <si>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</si>
  <si>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</si>
  <si>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</si>
  <si>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</si>
  <si>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</si>
  <si>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</si>
  <si>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</si>
  <si>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</si>
  <si>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</si>
  <si>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</si>
  <si>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</si>
  <si>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</si>
  <si>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</si>
  <si>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</si>
  <si>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</si>
  <si>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</si>
  <si>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</si>
  <si>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</si>
  <si>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</si>
  <si>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</si>
  <si>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</si>
  <si>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</si>
  <si>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</si>
  <si>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</si>
  <si>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</si>
  <si>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</si>
  <si>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</si>
  <si>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</si>
  <si>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</si>
  <si>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</si>
  <si>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</si>
  <si>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</si>
  <si>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</si>
  <si>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</si>
  <si>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</si>
  <si>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</si>
  <si>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</si>
  <si>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</si>
  <si>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</si>
  <si>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</si>
  <si>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</si>
  <si>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</si>
  <si>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</si>
  <si>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</si>
  <si>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</si>
  <si>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</si>
  <si>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</si>
  <si>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</si>
  <si>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</si>
  <si>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</si>
  <si>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</si>
  <si>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</si>
  <si>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</si>
  <si>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</si>
  <si>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</si>
  <si>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</si>
  <si>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</si>
  <si>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</si>
  <si>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</si>
  <si>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</si>
  <si>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</si>
  <si>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</si>
  <si>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</si>
  <si>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</si>
  <si>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</si>
  <si>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</si>
  <si>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</si>
  <si>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</si>
  <si>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</si>
  <si>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</si>
  <si>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</si>
  <si>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</si>
  <si>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</si>
  <si>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</si>
  <si>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</si>
  <si>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</si>
  <si>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</si>
  <si>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</si>
  <si>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</si>
  <si>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</si>
  <si>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</si>
  <si>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</si>
  <si>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</si>
  <si>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</si>
  <si>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</si>
  <si>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</si>
  <si>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</si>
  <si>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</si>
  <si>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</si>
  <si>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</si>
  <si>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</si>
  <si>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</si>
  <si>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</si>
  <si>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</si>
  <si>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</si>
  <si>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</si>
  <si>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</si>
  <si>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</si>
  <si>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</si>
  <si>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</si>
  <si>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</si>
  <si>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</si>
  <si>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</si>
  <si>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</si>
  <si>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</si>
  <si>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</si>
  <si>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</si>
  <si>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</si>
  <si>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</si>
  <si>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</si>
  <si>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</si>
  <si>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</si>
  <si>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</si>
  <si>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</si>
  <si>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</si>
  <si>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</si>
  <si>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</si>
  <si>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</si>
  <si>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</si>
  <si>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</si>
  <si>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</si>
  <si>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</si>
  <si>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</si>
  <si>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</si>
  <si>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</si>
  <si>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</si>
  <si>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</si>
  <si>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</si>
  <si>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</si>
  <si>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</si>
  <si>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</si>
  <si>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</si>
  <si>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</si>
  <si>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</si>
  <si>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</si>
  <si>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</si>
  <si>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</si>
  <si>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</si>
  <si>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</si>
  <si>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</si>
  <si>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</si>
  <si>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</si>
  <si>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</si>
  <si>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</si>
  <si>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</si>
  <si>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</si>
  <si>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</si>
  <si>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</si>
  <si>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</si>
  <si>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</si>
  <si>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</si>
  <si>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</si>
  <si>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</si>
  <si>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</si>
  <si>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</si>
  <si>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</si>
  <si>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</si>
  <si>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</si>
  <si>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</si>
  <si>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</si>
  <si>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</si>
  <si>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</si>
  <si>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</si>
  <si>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</si>
  <si>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</si>
  <si>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</si>
  <si>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</si>
  <si>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</si>
  <si>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</si>
  <si>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</si>
  <si>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</si>
  <si>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</si>
  <si>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</si>
  <si>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</si>
  <si>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</si>
  <si>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</si>
  <si>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</si>
  <si>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</si>
  <si>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</si>
  <si>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</si>
  <si>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</si>
  <si>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</si>
  <si>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</si>
  <si>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</si>
  <si>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</si>
  <si>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</si>
  <si>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</si>
  <si>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</si>
  <si>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</si>
  <si>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</si>
  <si>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</si>
  <si>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</si>
  <si>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</si>
  <si>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</si>
  <si>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</si>
  <si>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</si>
  <si>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</si>
  <si>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</si>
  <si>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</si>
  <si>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</si>
  <si>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</si>
  <si>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</si>
  <si>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</si>
  <si>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</si>
  <si>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</si>
  <si>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</si>
  <si>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</si>
  <si>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</si>
  <si>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</si>
  <si>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</si>
  <si>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</si>
  <si>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</si>
  <si>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</si>
  <si>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</si>
  <si>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</si>
  <si>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</si>
  <si>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</si>
  <si>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</si>
  <si>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</si>
  <si>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</si>
  <si>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</si>
  <si>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</si>
  <si>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</si>
  <si>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</si>
  <si>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</si>
  <si>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</si>
  <si>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</si>
  <si>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</si>
  <si>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</si>
  <si>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</si>
  <si>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</si>
  <si>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</si>
  <si>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</si>
  <si>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</si>
  <si>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</si>
  <si>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</si>
  <si>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</si>
  <si>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</si>
  <si>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</si>
  <si>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</si>
  <si>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</si>
  <si>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</si>
  <si>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</si>
  <si>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</si>
  <si>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</si>
  <si>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</si>
  <si>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</si>
  <si>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</si>
  <si>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</si>
  <si>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</si>
  <si>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</si>
  <si>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</si>
  <si>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</si>
  <si>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</si>
  <si>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</si>
  <si>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</si>
  <si>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</si>
  <si>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</si>
  <si>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</si>
  <si>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</si>
  <si>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</si>
  <si>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</si>
  <si>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</si>
  <si>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</si>
  <si>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</si>
  <si>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</si>
  <si>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</si>
  <si>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</si>
  <si>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</si>
  <si>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</si>
  <si>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</si>
  <si>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</si>
  <si>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</si>
  <si>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</si>
  <si>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</si>
  <si>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</si>
  <si>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</si>
  <si>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</si>
  <si>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</si>
  <si>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</si>
  <si>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</si>
  <si>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</si>
  <si>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</si>
  <si>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</si>
  <si>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</si>
  <si>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</si>
  <si>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</si>
  <si>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</si>
  <si>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</si>
  <si>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</si>
  <si>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</si>
  <si>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</si>
  <si>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</si>
  <si>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</si>
  <si>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</si>
  <si>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</si>
  <si>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</si>
  <si>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</si>
  <si>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</si>
  <si>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</si>
  <si>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</si>
  <si>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</si>
  <si>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</si>
  <si>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</si>
  <si>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</si>
  <si>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</si>
  <si>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</si>
  <si>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</si>
  <si>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</si>
  <si>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</si>
  <si>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</si>
  <si>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</si>
  <si>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</si>
  <si>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</si>
  <si>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</si>
  <si>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</si>
  <si>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</si>
  <si>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</si>
  <si>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</si>
  <si>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</si>
  <si>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</si>
  <si>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</si>
  <si>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</si>
  <si>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</si>
  <si>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</si>
  <si>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</si>
  <si>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</si>
  <si>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</si>
  <si>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</si>
  <si>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</si>
  <si>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</si>
  <si>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</si>
  <si>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</si>
  <si>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</si>
  <si>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</si>
  <si>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</si>
  <si>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</si>
  <si>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</si>
  <si>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</si>
  <si>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</si>
  <si>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</si>
  <si>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</si>
  <si>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</si>
  <si>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</si>
  <si>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</si>
  <si>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</si>
  <si>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</si>
  <si>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</si>
  <si>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</si>
  <si>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</si>
  <si>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</si>
  <si>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</si>
  <si>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</si>
  <si>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</si>
  <si>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</si>
  <si>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</si>
  <si>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</si>
  <si>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</si>
  <si>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</si>
  <si>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</si>
  <si>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</si>
  <si>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</si>
  <si>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</si>
  <si>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</si>
  <si>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</si>
  <si>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</si>
  <si>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</si>
  <si>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</si>
  <si>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</si>
  <si>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</si>
  <si>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</si>
  <si>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</si>
  <si>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</si>
  <si>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</si>
  <si>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</si>
  <si>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</si>
  <si>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</si>
  <si>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</si>
  <si>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</si>
  <si>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</si>
  <si>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</si>
  <si>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</si>
  <si>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</si>
  <si>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</si>
  <si>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</si>
  <si>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</si>
  <si>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</si>
  <si>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</si>
  <si>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</si>
  <si>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</si>
  <si>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</si>
  <si>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</si>
  <si>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</si>
  <si>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</si>
  <si>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</si>
  <si>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</si>
  <si>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</si>
  <si>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</si>
  <si>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</si>
  <si>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</si>
  <si>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</si>
  <si>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</si>
  <si>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</si>
  <si>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</si>
  <si>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</si>
  <si>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</si>
  <si>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</si>
  <si>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</si>
  <si>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</si>
  <si>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</si>
  <si>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</si>
  <si>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</si>
  <si>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</si>
  <si>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</si>
  <si>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</si>
  <si>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</si>
  <si>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</si>
  <si>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</si>
  <si>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</si>
  <si>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</si>
  <si>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</si>
  <si>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</si>
  <si>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</si>
  <si>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</si>
  <si>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</si>
  <si>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</si>
  <si>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</si>
  <si>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</si>
  <si>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</si>
  <si>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</si>
  <si>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</si>
  <si>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</si>
  <si>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</si>
  <si>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</si>
  <si>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</si>
  <si>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</si>
  <si>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</si>
  <si>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</si>
  <si>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</si>
  <si>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</si>
  <si>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</si>
  <si>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</si>
  <si>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</si>
  <si>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</si>
  <si>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</si>
  <si>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</si>
  <si>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</si>
  <si>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</si>
  <si>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</si>
  <si>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</si>
  <si>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</si>
  <si>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</si>
  <si>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</si>
  <si>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</si>
  <si>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</si>
  <si>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</si>
  <si>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</si>
  <si>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</si>
  <si>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</si>
  <si>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</si>
  <si>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</si>
  <si>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</si>
  <si>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</si>
  <si>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</si>
  <si>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</si>
  <si>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</si>
  <si>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</si>
  <si>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</si>
  <si>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</si>
  <si>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</si>
  <si>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</si>
  <si>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</si>
  <si>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</si>
  <si>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</si>
  <si>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</si>
  <si>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</si>
  <si>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</si>
  <si>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</si>
  <si>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</si>
  <si>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</si>
  <si>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</si>
  <si>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</si>
  <si>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</si>
  <si>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</si>
  <si>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</si>
  <si>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</si>
  <si>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</si>
  <si>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</si>
  <si>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</si>
  <si>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</si>
  <si>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</si>
  <si>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</si>
  <si>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</si>
  <si>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</si>
  <si>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</si>
  <si>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</si>
  <si>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</si>
  <si>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</si>
  <si>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</si>
  <si>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</si>
  <si>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</si>
  <si>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</si>
  <si>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</si>
  <si>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</si>
  <si>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</si>
  <si>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</si>
  <si>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</si>
  <si>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</si>
  <si>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</si>
  <si>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</si>
  <si>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</si>
  <si>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</si>
  <si>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</si>
  <si>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</si>
  <si>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</si>
  <si>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</si>
  <si>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</si>
  <si>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</si>
  <si>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</si>
  <si>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</si>
  <si>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</si>
  <si>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</si>
  <si>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</si>
  <si>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</si>
  <si>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</si>
  <si>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</si>
  <si>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</si>
  <si>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</si>
  <si>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</si>
  <si>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</si>
  <si>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</si>
  <si>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</si>
  <si>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</si>
  <si>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</si>
  <si>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</si>
  <si>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</si>
  <si>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</si>
  <si>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</si>
  <si>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</si>
  <si>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</si>
  <si>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</si>
  <si>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</si>
  <si>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</si>
  <si>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</si>
  <si>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</si>
  <si>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</si>
  <si>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</si>
  <si>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</si>
  <si>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</si>
  <si>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</si>
  <si>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</si>
  <si>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</si>
  <si>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</si>
  <si>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</si>
  <si>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</si>
  <si>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</si>
  <si>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</si>
  <si>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</si>
  <si>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</si>
  <si>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</si>
  <si>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</si>
  <si>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</si>
  <si>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</si>
  <si>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</si>
  <si>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</si>
  <si>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</si>
  <si>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</si>
  <si>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</si>
  <si>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</si>
  <si>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</si>
  <si>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</si>
  <si>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</si>
  <si>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</si>
  <si>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</si>
  <si>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</si>
  <si>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</si>
  <si>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</si>
  <si>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</si>
  <si>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</si>
  <si>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</si>
  <si>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</si>
  <si>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</si>
  <si>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</si>
  <si>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</si>
  <si>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</si>
  <si>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</si>
  <si>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</si>
  <si>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</si>
  <si>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</si>
  <si>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</si>
  <si>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</si>
  <si>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</si>
  <si>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</si>
  <si>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</si>
  <si>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</si>
  <si>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</si>
  <si>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</si>
  <si>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</si>
  <si>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</si>
  <si>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</si>
  <si>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</si>
  <si>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</si>
  <si>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</si>
  <si>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</si>
  <si>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</si>
  <si>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</si>
  <si>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</si>
  <si>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</si>
  <si>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</si>
  <si>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</si>
  <si>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</si>
  <si>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</si>
  <si>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</si>
  <si>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</si>
  <si>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</si>
  <si>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</si>
  <si>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</si>
  <si>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</si>
  <si>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</si>
  <si>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</si>
  <si>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</si>
  <si>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</si>
  <si>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</si>
  <si>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</si>
  <si>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</si>
  <si>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</si>
  <si>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</si>
  <si>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</si>
  <si>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</si>
  <si>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</si>
  <si>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</si>
  <si>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</si>
  <si>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</si>
  <si>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</si>
  <si>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</si>
  <si>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</si>
  <si>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</si>
  <si>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</si>
  <si>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</si>
  <si>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</si>
  <si>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</si>
  <si>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</si>
  <si>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</si>
  <si>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</si>
  <si>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</si>
  <si>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</si>
  <si>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</si>
  <si>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</si>
  <si>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</si>
  <si>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</si>
  <si>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</si>
  <si>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</si>
  <si>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</si>
  <si>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</si>
  <si>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</si>
  <si>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</si>
  <si>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</si>
  <si>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</si>
  <si>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</si>
  <si>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</si>
  <si>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</si>
  <si>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</si>
  <si>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</si>
  <si>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</si>
  <si>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</si>
  <si>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</si>
  <si>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</si>
  <si>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</si>
  <si>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</si>
  <si>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</si>
  <si>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</si>
  <si>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</si>
  <si>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</si>
  <si>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</si>
  <si>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</si>
  <si>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</si>
  <si>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</si>
  <si>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</si>
  <si>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</si>
  <si>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</si>
  <si>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</si>
  <si>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</si>
  <si>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</si>
  <si>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</si>
  <si>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</si>
  <si>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</si>
  <si>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</si>
  <si>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</si>
  <si>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</si>
  <si>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</si>
  <si>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</si>
  <si>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</si>
  <si>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</si>
  <si>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</si>
  <si>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</si>
  <si>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</si>
  <si>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</si>
  <si>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</si>
  <si>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</si>
  <si>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</si>
  <si>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</si>
  <si>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</si>
  <si>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</si>
  <si>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</si>
  <si>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</si>
  <si>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</si>
  <si>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</si>
  <si>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</si>
  <si>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</si>
  <si>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</si>
  <si>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</si>
  <si>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</si>
  <si>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</si>
  <si>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</si>
  <si>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</si>
  <si>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</si>
  <si>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</si>
  <si>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</si>
  <si>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</si>
  <si>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</si>
  <si>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</si>
  <si>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</si>
  <si>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</si>
  <si>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</si>
  <si>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</si>
  <si>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</si>
  <si>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</si>
  <si>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</si>
  <si>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</si>
  <si>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</si>
  <si>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</si>
  <si>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</si>
  <si>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</si>
  <si>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</si>
  <si>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</si>
  <si>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</si>
  <si>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</si>
  <si>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</si>
  <si>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</si>
  <si>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</si>
  <si>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</si>
  <si>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</si>
  <si>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</si>
  <si>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</si>
  <si>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</si>
  <si>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</si>
  <si>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</si>
  <si>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</si>
  <si>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</si>
  <si>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</si>
  <si>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</si>
  <si>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</si>
  <si>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</si>
  <si>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</si>
  <si>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</si>
  <si>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</si>
  <si>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</si>
  <si>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</si>
  <si>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</si>
  <si>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</si>
  <si>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</si>
  <si>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</si>
  <si>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</si>
  <si>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</si>
  <si>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</si>
  <si>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</si>
  <si>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</si>
  <si>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</si>
  <si>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</si>
  <si>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</si>
  <si>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</si>
  <si>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</si>
  <si>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</si>
  <si>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</si>
  <si>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</si>
  <si>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</si>
  <si>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</si>
  <si>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</si>
  <si>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</si>
  <si>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</si>
  <si>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</si>
  <si>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</si>
  <si>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</si>
  <si>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</si>
  <si>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</si>
  <si>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</si>
  <si>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</si>
  <si>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</si>
  <si>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</si>
  <si>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</si>
  <si>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</si>
  <si>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</si>
  <si>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</si>
  <si>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</si>
  <si>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</si>
  <si>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</si>
  <si>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</si>
  <si>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</si>
  <si>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</si>
  <si>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</si>
  <si>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</si>
  <si>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</si>
  <si>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</si>
  <si>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</si>
  <si>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</si>
  <si>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</si>
  <si>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</si>
  <si>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</si>
  <si>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</si>
  <si>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</si>
  <si>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</si>
  <si>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</si>
  <si>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</si>
  <si>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</si>
  <si>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</si>
  <si>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</si>
  <si>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</si>
  <si>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</si>
  <si>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</si>
  <si>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</si>
  <si>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</si>
  <si>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</si>
  <si>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</si>
  <si>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</si>
  <si>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</si>
  <si>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</si>
  <si>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</si>
  <si>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</si>
  <si>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</si>
  <si>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</si>
  <si>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</si>
  <si>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</si>
  <si>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</si>
  <si>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</si>
  <si>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</si>
  <si>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</si>
  <si>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</si>
  <si>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</si>
  <si>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</si>
  <si>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</si>
  <si>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</si>
  <si>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</si>
  <si>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</si>
  <si>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</si>
  <si>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</si>
  <si>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</si>
  <si>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</si>
  <si>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</si>
  <si>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</si>
  <si>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</si>
  <si>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</si>
  <si>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</si>
  <si>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</si>
  <si>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</si>
  <si>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</si>
  <si>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</si>
  <si>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</si>
  <si>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</si>
  <si>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</si>
  <si>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</si>
  <si>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</si>
  <si>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</si>
  <si>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</si>
  <si>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</si>
  <si>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</si>
  <si>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</si>
  <si>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</si>
  <si>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</si>
  <si>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</si>
  <si>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</si>
  <si>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</si>
  <si>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</si>
  <si>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</si>
  <si>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</si>
  <si>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</si>
  <si>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</si>
  <si>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</si>
  <si>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</si>
  <si>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</si>
  <si>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</si>
  <si>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</si>
  <si>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</si>
  <si>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</si>
  <si>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</si>
  <si>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</si>
  <si>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</si>
  <si>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</si>
  <si>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</si>
  <si>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</si>
  <si>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</si>
  <si>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</si>
  <si>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</si>
  <si>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</si>
  <si>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</si>
  <si>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</si>
  <si>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</si>
  <si>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</si>
  <si>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</si>
  <si>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</si>
  <si>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</si>
  <si>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</si>
  <si>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</si>
  <si>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</si>
  <si>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</si>
  <si>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</si>
  <si>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</si>
  <si>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</si>
  <si>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</si>
  <si>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</si>
  <si>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</si>
  <si>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</si>
  <si>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</si>
  <si>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</si>
  <si>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</si>
  <si>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</si>
  <si>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</si>
  <si>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</si>
  <si>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</si>
  <si>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</si>
  <si>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</si>
  <si>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</si>
  <si>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</si>
  <si>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</si>
  <si>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</si>
  <si>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</si>
  <si>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</si>
  <si>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</si>
  <si>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</si>
  <si>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</si>
  <si>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</si>
  <si>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</si>
  <si>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</si>
  <si>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</si>
  <si>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</si>
  <si>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</si>
  <si>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</si>
  <si>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</si>
  <si>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</si>
  <si>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</si>
  <si>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</si>
  <si>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</si>
  <si>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</si>
  <si>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</si>
  <si>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</si>
  <si>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</si>
  <si>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</si>
  <si>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</si>
  <si>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</si>
  <si>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</si>
  <si>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</si>
  <si>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</si>
  <si>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</si>
  <si>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</si>
  <si>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</si>
  <si>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</si>
  <si>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</si>
  <si>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</si>
  <si>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</si>
  <si>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</si>
  <si>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</si>
  <si>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</si>
  <si>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</si>
  <si>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</si>
  <si>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</si>
  <si>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</si>
  <si>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</si>
  <si>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</si>
  <si>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</si>
  <si>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</si>
  <si>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</si>
  <si>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</si>
  <si>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</si>
  <si>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</si>
  <si>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</si>
  <si>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</si>
  <si>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</si>
  <si>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</si>
  <si>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</si>
  <si>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</si>
  <si>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</si>
  <si>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</si>
  <si>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</si>
  <si>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</si>
  <si>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</si>
  <si>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</si>
  <si>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</si>
  <si>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</si>
  <si>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</si>
  <si>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</si>
  <si>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</si>
  <si>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</si>
  <si>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</si>
  <si>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</si>
  <si>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</si>
  <si>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</si>
  <si>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</si>
  <si>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</si>
  <si>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</si>
  <si>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</si>
  <si>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</si>
  <si>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</si>
  <si>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</si>
  <si>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</si>
  <si>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</si>
  <si>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</si>
  <si>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</si>
  <si>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</si>
  <si>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</si>
  <si>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</si>
  <si>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</si>
  <si>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</si>
  <si>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</si>
  <si>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</si>
  <si>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</si>
  <si>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</si>
  <si>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</si>
  <si>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</si>
  <si>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</si>
  <si>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</si>
  <si>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</si>
  <si>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</si>
  <si>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</si>
  <si>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</si>
  <si>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</si>
  <si>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</si>
  <si>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</si>
  <si>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</si>
  <si>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</si>
  <si>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</si>
  <si>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</si>
  <si>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</si>
  <si>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</si>
  <si>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</si>
  <si>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</si>
  <si>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</si>
  <si>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</si>
  <si>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</si>
  <si>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</si>
  <si>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</si>
  <si>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</si>
  <si>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</si>
  <si>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</si>
  <si>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</si>
  <si>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</si>
  <si>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</si>
  <si>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</si>
  <si>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</si>
  <si>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</si>
  <si>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</si>
  <si>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</si>
  <si>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</si>
  <si>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</si>
  <si>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</si>
  <si>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</si>
  <si>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</si>
  <si>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</si>
  <si>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</si>
  <si>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</si>
  <si>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</si>
  <si>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</si>
  <si>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</si>
  <si>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</si>
  <si>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</si>
  <si>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</si>
  <si>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</si>
  <si>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</si>
  <si>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</si>
  <si>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</si>
  <si>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</si>
  <si>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</si>
  <si>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</si>
  <si>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</si>
  <si>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</si>
  <si>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</si>
  <si>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</si>
  <si>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</si>
  <si>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</si>
  <si>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</si>
  <si>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</si>
  <si>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</si>
  <si>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</si>
  <si>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</si>
  <si>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</si>
  <si>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</si>
  <si>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</si>
  <si>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</si>
  <si>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</si>
  <si>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</si>
  <si>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</si>
  <si>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</si>
  <si>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</si>
  <si>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</si>
  <si>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</si>
  <si>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</si>
  <si>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</si>
  <si>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</si>
  <si>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</si>
  <si>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</si>
  <si>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</si>
  <si>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</si>
  <si>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</si>
  <si>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</si>
  <si>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</si>
  <si>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</si>
  <si>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</si>
  <si>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</si>
  <si>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</si>
  <si>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</si>
  <si>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</si>
  <si>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</si>
  <si>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</si>
  <si>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</si>
  <si>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</si>
  <si>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</si>
  <si>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</si>
  <si>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</si>
  <si>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</si>
  <si>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</si>
  <si>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</si>
  <si>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</si>
  <si>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</si>
  <si>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</si>
  <si>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</si>
  <si>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</si>
  <si>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</si>
  <si>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</si>
  <si>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</si>
  <si>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</si>
  <si>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</si>
  <si>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</si>
  <si>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</si>
  <si>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</si>
  <si>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</si>
  <si>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</si>
  <si>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</si>
  <si>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</si>
  <si>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</si>
  <si>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</si>
  <si>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</si>
  <si>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</si>
  <si>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</si>
  <si>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</si>
  <si>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</si>
  <si>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</si>
  <si>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</si>
  <si>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</si>
  <si>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</si>
  <si>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</si>
  <si>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</si>
  <si>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</si>
  <si>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</si>
  <si>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</si>
  <si>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</si>
  <si>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</si>
  <si>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</si>
  <si>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</si>
  <si>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</si>
  <si>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</si>
  <si>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</si>
  <si>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</si>
  <si>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</si>
  <si>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</si>
  <si>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</si>
  <si>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</si>
  <si>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</si>
  <si>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</si>
  <si>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</si>
  <si>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</si>
  <si>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</si>
  <si>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</si>
  <si>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</si>
  <si>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</si>
  <si>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</si>
  <si>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</si>
  <si>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</si>
  <si>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</si>
  <si>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</si>
  <si>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</si>
  <si>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</si>
  <si>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</si>
  <si>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</si>
  <si>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</si>
  <si>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</si>
  <si>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</si>
  <si>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</si>
  <si>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</si>
  <si>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</si>
  <si>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</si>
  <si>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</si>
  <si>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</si>
  <si>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</si>
  <si>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</si>
  <si>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</si>
  <si>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</si>
  <si>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</si>
  <si>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</si>
  <si>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</si>
  <si>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</si>
  <si>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</si>
  <si>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</si>
  <si>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</si>
  <si>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</si>
  <si>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</si>
  <si>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</si>
  <si>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</si>
  <si>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</si>
  <si>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</si>
  <si>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</si>
  <si>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</si>
  <si>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</si>
  <si>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</si>
  <si>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</si>
  <si>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</si>
  <si>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</si>
  <si>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</si>
  <si>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</si>
  <si>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</si>
  <si>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</si>
  <si>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</si>
  <si>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</si>
  <si>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</si>
  <si>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</si>
  <si>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</si>
  <si>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</si>
  <si>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</si>
  <si>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</si>
  <si>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</si>
  <si>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</si>
  <si>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</si>
  <si>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</si>
  <si>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</si>
  <si>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</si>
  <si>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</si>
  <si>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</si>
  <si>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</si>
  <si>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</si>
  <si>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</si>
  <si>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</si>
  <si>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</si>
  <si>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</si>
  <si>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</si>
  <si>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</si>
  <si>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</si>
  <si>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</si>
  <si>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</si>
  <si>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</si>
  <si>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</si>
  <si>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</si>
  <si>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</si>
  <si>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</si>
  <si>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</si>
  <si>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</si>
  <si>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</si>
  <si>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</si>
  <si>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</si>
  <si>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</si>
  <si>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</si>
  <si>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</si>
  <si>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</si>
  <si>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</si>
  <si>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</si>
  <si>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</si>
  <si>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</si>
  <si>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</si>
  <si>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</si>
  <si>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</si>
  <si>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</si>
  <si>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</si>
  <si>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</si>
  <si>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</si>
  <si>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</si>
  <si>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</si>
  <si>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</si>
  <si>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</si>
  <si>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</si>
  <si>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</si>
  <si>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</si>
  <si>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</si>
  <si>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</si>
  <si>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</si>
  <si>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</si>
  <si>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</si>
  <si>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</si>
  <si>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</si>
  <si>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</si>
  <si>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</si>
  <si>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</si>
  <si>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</si>
  <si>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</si>
  <si>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</si>
  <si>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</si>
  <si>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</si>
  <si>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</si>
  <si>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</si>
  <si>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</si>
  <si>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</si>
  <si>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</si>
  <si>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</si>
  <si>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</si>
  <si>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</si>
  <si>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</si>
  <si>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</si>
  <si>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</si>
  <si>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</si>
  <si>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</si>
  <si>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</si>
  <si>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</si>
  <si>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</si>
  <si>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</si>
  <si>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</si>
  <si>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</si>
  <si>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</si>
  <si>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</si>
  <si>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</si>
  <si>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</si>
  <si>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</si>
  <si>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</si>
  <si>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</si>
  <si>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</si>
  <si>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</si>
  <si>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</si>
  <si>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</si>
  <si>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</si>
  <si>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</si>
  <si>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</si>
  <si>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</si>
  <si>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</si>
  <si>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</si>
  <si>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</si>
  <si>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</si>
  <si>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</si>
  <si>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</si>
  <si>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</si>
  <si>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</si>
  <si>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</si>
  <si>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</si>
  <si>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</si>
  <si>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</si>
  <si>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</si>
  <si>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</si>
  <si>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</si>
  <si>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</si>
  <si>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</si>
  <si>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</si>
  <si>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</si>
  <si>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</si>
  <si>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</si>
  <si>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</si>
  <si>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</si>
  <si>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</si>
  <si>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</si>
  <si>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</si>
  <si>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</si>
  <si>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</si>
  <si>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</si>
  <si>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</si>
  <si>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</si>
  <si>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</si>
  <si>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</si>
  <si>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</si>
  <si>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</si>
  <si>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</si>
  <si>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</si>
  <si>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</si>
  <si>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</si>
  <si>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</si>
  <si>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</si>
  <si>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</si>
  <si>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</si>
  <si>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</si>
  <si>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</si>
  <si>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</si>
  <si>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</si>
  <si>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</si>
  <si>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</si>
  <si>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</si>
  <si>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</si>
  <si>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</si>
  <si>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</si>
  <si>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</si>
  <si>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</si>
  <si>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</si>
  <si>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</si>
  <si>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</si>
  <si>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</si>
  <si>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</si>
  <si>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</si>
  <si>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</si>
  <si>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</si>
  <si>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</si>
  <si>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</si>
  <si>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</si>
  <si>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</si>
  <si>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</si>
  <si>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</si>
  <si>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</si>
  <si>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</si>
  <si>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</si>
  <si>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</si>
  <si>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</si>
  <si>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</si>
  <si>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</si>
  <si>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</si>
  <si>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</si>
  <si>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</si>
  <si>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</si>
  <si>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</si>
  <si>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</si>
  <si>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</si>
  <si>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</si>
  <si>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</si>
  <si>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</si>
  <si>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</si>
  <si>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</si>
  <si>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</si>
  <si>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</si>
  <si>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</si>
  <si>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</si>
  <si>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</si>
  <si>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</si>
  <si>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</si>
  <si>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</si>
  <si>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</si>
  <si>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</si>
  <si>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</si>
  <si>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</si>
  <si>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</si>
  <si>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</si>
  <si>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</si>
  <si>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</si>
  <si>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</si>
  <si>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</si>
  <si>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</si>
  <si>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</si>
  <si>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</si>
  <si>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</si>
  <si>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</si>
  <si>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</si>
  <si>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</si>
  <si>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</si>
  <si>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</si>
  <si>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</si>
  <si>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</si>
  <si>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</si>
  <si>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</si>
  <si>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</si>
  <si>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</si>
  <si>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</si>
  <si>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</si>
  <si>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</si>
  <si>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</si>
  <si>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</si>
  <si>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</si>
  <si>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</si>
  <si>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</si>
  <si>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</si>
  <si>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</si>
  <si>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</si>
  <si>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</si>
  <si>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</si>
  <si>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</si>
  <si>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</si>
  <si>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</si>
  <si>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</si>
  <si>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</si>
  <si>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</si>
  <si>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</si>
  <si>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</si>
  <si>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</si>
  <si>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</si>
  <si>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</si>
  <si>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</si>
  <si>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</si>
  <si>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</si>
  <si>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</si>
  <si>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</si>
  <si>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</si>
  <si>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</si>
  <si>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</si>
  <si>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</si>
  <si>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</si>
  <si>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</si>
  <si>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</si>
  <si>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</si>
  <si>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</si>
  <si>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</si>
  <si>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</si>
  <si>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</si>
  <si>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</si>
  <si>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</si>
  <si>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</si>
  <si>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</si>
  <si>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</si>
  <si>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</si>
  <si>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</si>
  <si>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</si>
  <si>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</si>
  <si>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</si>
  <si>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</si>
  <si>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</si>
  <si>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</si>
  <si>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</si>
  <si>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</si>
  <si>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</si>
  <si>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</si>
  <si>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</si>
  <si>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</si>
  <si>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</si>
  <si>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</si>
  <si>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</si>
  <si>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</si>
  <si>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</si>
  <si>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</si>
  <si>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</si>
  <si>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</si>
  <si>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</si>
  <si>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</si>
  <si>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</si>
  <si>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</si>
  <si>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</si>
  <si>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</si>
  <si>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</si>
  <si>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</si>
  <si>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</si>
  <si>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</si>
  <si>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</si>
  <si>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</si>
  <si>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</si>
  <si>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</si>
  <si>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</si>
  <si>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</si>
  <si>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</si>
  <si>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</si>
  <si>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</si>
  <si>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</si>
  <si>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</si>
  <si>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</si>
  <si>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</si>
  <si>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</si>
  <si>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</si>
  <si>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</si>
  <si>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</si>
  <si>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</si>
  <si>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</si>
  <si>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</si>
  <si>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</si>
  <si>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</si>
  <si>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</si>
  <si>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</si>
  <si>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</si>
  <si>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</si>
  <si>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</si>
  <si>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</si>
  <si>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</si>
  <si>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</si>
  <si>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</si>
  <si>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</si>
  <si>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</si>
  <si>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</si>
  <si>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</si>
  <si>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</si>
  <si>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</si>
  <si>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</si>
  <si>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</si>
  <si>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</si>
  <si>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</si>
  <si>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</si>
  <si>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</si>
  <si>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</si>
  <si>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</si>
  <si>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</si>
  <si>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</si>
  <si>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</si>
  <si>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</si>
  <si>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</si>
  <si>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</si>
  <si>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</si>
  <si>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</si>
  <si>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</si>
  <si>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</si>
  <si>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</si>
  <si>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</si>
  <si>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</si>
  <si>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</si>
  <si>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</si>
  <si>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</si>
  <si>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</si>
  <si>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</si>
  <si>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</si>
  <si>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</si>
  <si>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</si>
  <si>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</si>
  <si>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</si>
  <si>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</si>
  <si>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</si>
  <si>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</si>
  <si>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</si>
  <si>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</si>
  <si>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</si>
  <si>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</si>
  <si>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</si>
  <si>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</si>
  <si>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</si>
  <si>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</si>
  <si>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</si>
  <si>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</si>
  <si>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</si>
  <si>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</si>
  <si>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</si>
  <si>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</si>
  <si>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</si>
  <si>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</si>
  <si>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</si>
  <si>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</si>
  <si>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</si>
  <si>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</si>
  <si>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</si>
  <si>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</si>
  <si>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</si>
  <si>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</si>
  <si>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</si>
  <si>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</si>
  <si>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</si>
  <si>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</si>
  <si>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</si>
  <si>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</si>
  <si>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</si>
  <si>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</si>
  <si>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</si>
  <si>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</si>
  <si>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</si>
  <si>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</si>
  <si>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</si>
  <si>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</si>
  <si>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</si>
  <si>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</si>
  <si>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</si>
  <si>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</si>
  <si>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</si>
  <si>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</si>
  <si>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</si>
  <si>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</si>
  <si>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</si>
  <si>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</si>
  <si>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</si>
  <si>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</si>
  <si>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</si>
  <si>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</si>
  <si>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</si>
  <si>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</si>
  <si>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</si>
  <si>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</si>
  <si>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</si>
  <si>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</si>
  <si>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</si>
  <si>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</si>
  <si>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</si>
  <si>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</si>
  <si>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</si>
  <si>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</si>
  <si>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</si>
  <si>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</si>
  <si>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</si>
  <si>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</si>
  <si>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</si>
  <si>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</si>
  <si>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</si>
  <si>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</si>
  <si>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</si>
  <si>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</si>
  <si>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</si>
  <si>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</si>
  <si>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</si>
  <si>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</si>
  <si>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</si>
  <si>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</si>
  <si>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</si>
  <si>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</si>
  <si>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</si>
  <si>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</si>
  <si>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</si>
  <si>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</si>
  <si>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</si>
  <si>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</si>
  <si>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</si>
  <si>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</si>
  <si>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</si>
  <si>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</si>
  <si>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</si>
  <si>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</si>
  <si>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</si>
  <si>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</si>
  <si>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</si>
  <si>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</si>
  <si>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</si>
  <si>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</si>
  <si>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</si>
  <si>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</si>
  <si>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</si>
  <si>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</si>
  <si>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</si>
  <si>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</si>
  <si>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</si>
  <si>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</si>
  <si>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</si>
  <si>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</si>
  <si>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</si>
  <si>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</si>
  <si>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</si>
  <si>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</si>
  <si>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</si>
  <si>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</si>
  <si>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</si>
  <si>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</si>
  <si>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</si>
  <si>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</si>
  <si>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</si>
  <si>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</si>
  <si>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</si>
  <si>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</si>
  <si>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</si>
  <si>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</si>
  <si>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</si>
  <si>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</si>
  <si>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</si>
  <si>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</si>
  <si>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</si>
  <si>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</si>
  <si>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</si>
  <si>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</si>
  <si>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</si>
  <si>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</si>
  <si>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</si>
  <si>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</si>
  <si>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</si>
  <si>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</si>
  <si>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</si>
  <si>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</si>
  <si>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</si>
  <si>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</si>
  <si>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</si>
  <si>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</si>
  <si>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</si>
  <si>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</si>
  <si>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</si>
  <si>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</si>
  <si>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</si>
  <si>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</si>
  <si>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</si>
  <si>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</si>
  <si>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</si>
  <si>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</si>
  <si>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</si>
  <si>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</si>
  <si>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</si>
  <si>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</si>
  <si>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</si>
  <si>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</si>
  <si>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</si>
  <si>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</si>
  <si>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</si>
  <si>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</si>
  <si>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</si>
  <si>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</si>
  <si>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</si>
  <si>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</si>
  <si>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</si>
  <si>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</si>
  <si>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</si>
  <si>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</si>
  <si>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</si>
  <si>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</si>
  <si>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</si>
  <si>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</si>
  <si>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</si>
  <si>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</si>
  <si>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</si>
  <si>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</si>
  <si>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</si>
  <si>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</si>
  <si>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</si>
  <si>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</si>
  <si>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</si>
  <si>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</si>
  <si>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</si>
  <si>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</si>
  <si>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</si>
  <si>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</si>
  <si>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</si>
  <si>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</si>
  <si>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</si>
  <si>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</si>
  <si>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</si>
  <si>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</si>
  <si>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</si>
  <si>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</si>
  <si>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</si>
  <si>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</si>
  <si>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</si>
  <si>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</si>
  <si>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</si>
  <si>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</si>
  <si>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</si>
  <si>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</si>
  <si>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</si>
  <si>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</si>
  <si>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</si>
  <si>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</si>
  <si>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</si>
  <si>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</si>
  <si>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</si>
  <si>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</si>
  <si>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</si>
  <si>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</si>
  <si>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</si>
  <si>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</si>
  <si>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</si>
  <si>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</si>
  <si>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</si>
  <si>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</si>
  <si>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</si>
  <si>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</si>
  <si>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</si>
  <si>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</si>
  <si>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</si>
  <si>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</si>
  <si>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</si>
  <si>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</si>
  <si>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</si>
  <si>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</si>
  <si>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</si>
  <si>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</si>
  <si>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</si>
  <si>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</si>
  <si>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</si>
  <si>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</si>
  <si>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</si>
  <si>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</si>
  <si>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</si>
  <si>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</si>
  <si>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</si>
  <si>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</si>
  <si>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</si>
  <si>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</si>
  <si>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</si>
  <si>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</si>
  <si>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</si>
  <si>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</si>
  <si>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</si>
  <si>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</si>
  <si>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</si>
  <si>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</si>
  <si>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</si>
  <si>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</si>
  <si>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</si>
  <si>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</si>
  <si>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</si>
  <si>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</si>
  <si>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</si>
  <si>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</si>
  <si>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</si>
  <si>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</si>
  <si>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</si>
  <si>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</si>
  <si>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</si>
  <si>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</si>
  <si>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</si>
  <si>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</si>
  <si>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</si>
  <si>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</si>
  <si>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</si>
  <si>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</si>
  <si>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</si>
  <si>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</si>
  <si>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</si>
  <si>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</si>
  <si>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</si>
  <si>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</si>
  <si>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</si>
  <si>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</si>
  <si>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</si>
  <si>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</si>
  <si>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</si>
  <si>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</si>
  <si>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</si>
  <si>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</si>
  <si>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</si>
  <si>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</si>
  <si>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</si>
  <si>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</si>
  <si>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</si>
  <si>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</si>
  <si>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</si>
  <si>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</si>
  <si>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</si>
  <si>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</si>
  <si>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</si>
  <si>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</si>
  <si>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</si>
  <si>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</si>
  <si>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</si>
  <si>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</si>
  <si>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</si>
  <si>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</si>
  <si>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</si>
  <si>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</si>
  <si>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</si>
  <si>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</si>
  <si>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</si>
  <si>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</si>
  <si>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</si>
  <si>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</si>
  <si>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</si>
  <si>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</si>
  <si>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</si>
  <si>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</si>
  <si>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</si>
  <si>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</si>
  <si>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</si>
  <si>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</si>
  <si>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</si>
  <si>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</si>
  <si>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</si>
  <si>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</si>
  <si>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</si>
  <si>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</si>
  <si>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</si>
  <si>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</si>
  <si>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</si>
  <si>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</si>
  <si>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</si>
  <si>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</si>
  <si>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</si>
  <si>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</si>
  <si>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</si>
  <si>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</si>
  <si>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</si>
  <si>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</si>
  <si>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</si>
  <si>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</si>
  <si>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</si>
  <si>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</si>
  <si>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</si>
  <si>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</si>
  <si>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</si>
  <si>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</si>
  <si>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</si>
  <si>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</si>
  <si>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</si>
  <si>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</si>
  <si>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</si>
  <si>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</si>
  <si>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</si>
  <si>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</si>
  <si>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</si>
  <si>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</si>
  <si>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</si>
  <si>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</si>
  <si>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</si>
  <si>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</si>
  <si>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</si>
  <si>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</si>
  <si>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</si>
  <si>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</si>
  <si>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</si>
  <si>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</si>
  <si>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</si>
  <si>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</si>
  <si>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</si>
  <si>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</si>
  <si>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</si>
  <si>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</si>
  <si>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</si>
  <si>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</si>
  <si>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</si>
  <si>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</si>
  <si>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</si>
  <si>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</si>
  <si>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</si>
  <si>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</si>
  <si>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</si>
  <si>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</si>
  <si>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</si>
  <si>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</si>
  <si>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</si>
  <si>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</si>
  <si>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</si>
  <si>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</si>
  <si>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</si>
  <si>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</si>
  <si>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</si>
  <si>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</si>
  <si>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</si>
  <si>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</si>
  <si>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</si>
  <si>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</si>
  <si>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</si>
  <si>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</si>
  <si>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</si>
  <si>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</si>
  <si>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</si>
  <si>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</si>
  <si>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</si>
  <si>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</si>
  <si>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</si>
  <si>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</si>
  <si>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</si>
  <si>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</si>
  <si>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</si>
  <si>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</si>
  <si>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</si>
  <si>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</si>
  <si>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</si>
  <si>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</si>
  <si>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</si>
  <si>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</si>
  <si>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</si>
  <si>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</si>
  <si>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</si>
  <si>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</si>
  <si>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</si>
  <si>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</si>
  <si>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</si>
  <si>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</si>
  <si>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</si>
  <si>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</si>
  <si>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</si>
  <si>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</si>
  <si>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</si>
  <si>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</si>
  <si>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</si>
  <si>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</si>
  <si>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</si>
  <si>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</si>
  <si>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</si>
  <si>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</si>
  <si>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</si>
  <si>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</si>
  <si>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</si>
  <si>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</si>
  <si>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</si>
  <si>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</si>
  <si>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</si>
  <si>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</si>
  <si>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</si>
  <si>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</si>
  <si>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</si>
  <si>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</si>
  <si>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</si>
  <si>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</si>
  <si>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</si>
  <si>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</si>
  <si>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</si>
  <si>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</si>
  <si>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</si>
  <si>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</si>
  <si>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</si>
  <si>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</si>
  <si>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</si>
  <si>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</si>
  <si>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</si>
  <si>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</si>
  <si>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</si>
  <si>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</si>
  <si>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</si>
  <si>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</si>
  <si>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</si>
  <si>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</si>
  <si>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</si>
  <si>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</si>
  <si>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</si>
  <si>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</si>
  <si>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</si>
  <si>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</si>
  <si>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</si>
  <si>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</si>
  <si>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</si>
  <si>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</si>
  <si>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</si>
  <si>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</si>
  <si>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</si>
  <si>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</si>
  <si>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</si>
  <si>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</si>
  <si>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</si>
  <si>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</si>
  <si>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</si>
  <si>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</si>
  <si>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</si>
  <si>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</si>
  <si>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</si>
  <si>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</si>
  <si>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</si>
  <si>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</si>
  <si>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</si>
  <si>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</si>
  <si>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</si>
  <si>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</si>
  <si>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</si>
  <si>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</si>
  <si>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</si>
  <si>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</si>
  <si>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</si>
  <si>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</si>
  <si>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</si>
  <si>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</si>
  <si>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</si>
  <si>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</si>
  <si>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</si>
  <si>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</si>
  <si>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</si>
  <si>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</si>
  <si>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</si>
  <si>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</si>
  <si>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</si>
  <si>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</si>
  <si>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</si>
  <si>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</si>
  <si>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</si>
  <si>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</si>
  <si>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</si>
  <si>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</si>
  <si>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</si>
  <si>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</si>
  <si>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</si>
  <si>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</si>
  <si>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</si>
  <si>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</si>
  <si>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</si>
  <si>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</si>
  <si>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</si>
  <si>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</si>
  <si>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</si>
  <si>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</si>
  <si>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</si>
  <si>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</si>
  <si>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</si>
  <si>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</si>
  <si>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</si>
  <si>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</si>
  <si>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</si>
  <si>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</si>
  <si>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</si>
  <si>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</si>
  <si>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</si>
  <si>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</si>
  <si>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</si>
  <si>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</si>
  <si>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</si>
  <si>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</si>
  <si>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</si>
  <si>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</si>
  <si>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</si>
  <si>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</si>
  <si>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</si>
  <si>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</si>
  <si>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</si>
  <si>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</si>
  <si>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</si>
  <si>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</si>
  <si>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</si>
  <si>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</si>
  <si>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</si>
  <si>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</si>
  <si>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</si>
  <si>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</si>
  <si>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</si>
  <si>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</si>
  <si>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</si>
  <si>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</si>
  <si>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</si>
  <si>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</si>
  <si>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</si>
  <si>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</si>
  <si>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</si>
  <si>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</si>
  <si>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</si>
  <si>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</si>
  <si>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</si>
  <si>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</si>
  <si>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</si>
  <si>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</si>
  <si>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</si>
  <si>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</si>
  <si>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</si>
  <si>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</si>
  <si>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</si>
  <si>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</si>
  <si>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</si>
  <si>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</si>
  <si>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</si>
  <si>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</si>
  <si>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</si>
  <si>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</si>
  <si>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</si>
  <si>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</si>
  <si>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</si>
  <si>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</si>
  <si>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</si>
  <si>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</si>
  <si>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</si>
  <si>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</si>
  <si>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</si>
  <si>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</si>
  <si>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</si>
  <si>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</si>
  <si>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</si>
  <si>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</si>
  <si>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</si>
  <si>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</si>
  <si>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</si>
  <si>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</si>
  <si>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</si>
  <si>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</si>
  <si>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</si>
  <si>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</si>
  <si>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</si>
  <si>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</si>
  <si>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</si>
  <si>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</si>
  <si>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</si>
  <si>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</si>
  <si>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</si>
  <si>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</si>
  <si>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</si>
  <si>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</si>
  <si>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</si>
  <si>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</si>
  <si>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</si>
  <si>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</si>
  <si>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</si>
  <si>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</si>
  <si>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</si>
  <si>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</si>
  <si>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</si>
  <si>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</si>
  <si>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</si>
  <si>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</si>
  <si>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</si>
  <si>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</si>
  <si>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</si>
  <si>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</si>
  <si>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</si>
  <si>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</si>
  <si>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</si>
  <si>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</si>
  <si>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</si>
  <si>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</si>
  <si>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</si>
  <si>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</si>
  <si>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</si>
  <si>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</si>
  <si>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</si>
  <si>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</si>
  <si>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</si>
  <si>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</si>
  <si>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</si>
  <si>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</si>
  <si>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</si>
  <si>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</si>
  <si>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</si>
  <si>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</si>
  <si>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</si>
  <si>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</si>
  <si>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</si>
  <si>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</si>
  <si>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</si>
  <si>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</si>
  <si>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</si>
  <si>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</si>
  <si>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</si>
  <si>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</si>
  <si>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</si>
  <si>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</si>
  <si>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</si>
  <si>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</si>
  <si>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</si>
  <si>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</si>
  <si>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</si>
  <si>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</si>
  <si>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</si>
  <si>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</si>
  <si>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</si>
  <si>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</si>
  <si>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</si>
  <si>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</si>
  <si>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</si>
  <si>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</si>
  <si>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</si>
  <si>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</si>
  <si>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</si>
  <si>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</si>
  <si>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</si>
  <si>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</si>
  <si>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</si>
  <si>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</si>
  <si>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</si>
  <si>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</si>
  <si>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</si>
  <si>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</si>
  <si>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</si>
  <si>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</si>
  <si>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</si>
  <si>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</si>
  <si>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</si>
  <si>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</si>
  <si>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</si>
  <si>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</si>
  <si>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</si>
  <si>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</si>
  <si>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</si>
  <si>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</si>
  <si>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</si>
  <si>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</si>
  <si>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</si>
  <si>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</si>
  <si>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</si>
  <si>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</si>
  <si>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</si>
  <si>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</si>
  <si>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</si>
  <si>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</si>
  <si>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</si>
  <si>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</si>
  <si>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</si>
  <si>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</si>
  <si>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</si>
  <si>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</si>
  <si>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</si>
  <si>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</si>
  <si>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</si>
  <si>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</si>
  <si>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</si>
  <si>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</si>
  <si>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</si>
  <si>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</si>
  <si>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</si>
  <si>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</si>
  <si>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</si>
  <si>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</si>
  <si>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</si>
  <si>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</si>
  <si>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</si>
  <si>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</si>
  <si>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</si>
  <si>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</si>
  <si>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</si>
  <si>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</si>
  <si>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</si>
  <si>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</si>
  <si>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</si>
  <si>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</si>
  <si>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</si>
  <si>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</si>
  <si>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</si>
  <si>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</si>
  <si>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</si>
  <si>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</si>
  <si>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</si>
  <si>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</si>
  <si>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</si>
  <si>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</si>
  <si>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</si>
  <si>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</si>
  <si>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</si>
  <si>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</si>
  <si>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</si>
  <si>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</si>
  <si>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</si>
  <si>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</si>
  <si>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</si>
  <si>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</si>
  <si>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</si>
  <si>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</si>
  <si>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</si>
  <si>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</si>
  <si>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</si>
  <si>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</si>
  <si>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</si>
  <si>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</si>
  <si>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</si>
  <si>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</si>
  <si>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</si>
  <si>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</si>
  <si>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</si>
  <si>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</si>
  <si>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</si>
  <si>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</si>
  <si>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</si>
  <si>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</si>
  <si>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</si>
  <si>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</si>
  <si>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</si>
  <si>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</si>
  <si>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</si>
  <si>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</si>
  <si>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</si>
  <si>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</si>
  <si>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</si>
  <si>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</si>
  <si>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</si>
  <si>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</si>
  <si>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</si>
  <si>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</si>
  <si>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</si>
  <si>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</si>
  <si>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</si>
  <si>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</si>
  <si>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</si>
  <si>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</si>
  <si>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</si>
  <si>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</si>
  <si>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</si>
  <si>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</si>
  <si>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</si>
  <si>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</si>
  <si>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</si>
  <si>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</si>
  <si>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</si>
  <si>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</si>
  <si>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</si>
  <si>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</si>
  <si>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</si>
  <si>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</si>
  <si>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</si>
  <si>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</si>
  <si>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</si>
  <si>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</si>
  <si>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</si>
  <si>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</si>
  <si>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</si>
  <si>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</si>
  <si>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</si>
  <si>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</si>
  <si>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</si>
  <si>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</si>
  <si>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</si>
  <si>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</si>
  <si>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</si>
  <si>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</si>
  <si>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</si>
  <si>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</si>
  <si>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</si>
  <si>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</si>
  <si>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</si>
  <si>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</si>
  <si>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</si>
  <si>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</si>
  <si>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</si>
  <si>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</si>
  <si>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</si>
  <si>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</si>
  <si>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</si>
  <si>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</si>
  <si>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</si>
  <si>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</si>
  <si>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</si>
  <si>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</si>
  <si>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</si>
  <si>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</si>
  <si>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</si>
  <si>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</si>
  <si>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</si>
  <si>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</si>
  <si>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</si>
  <si>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</si>
  <si>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</si>
  <si>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</si>
  <si>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</si>
  <si>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</si>
  <si>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</si>
  <si>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</si>
  <si>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</si>
  <si>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</si>
  <si>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</si>
  <si>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</si>
  <si>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</si>
  <si>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</si>
  <si>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</si>
  <si>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</si>
  <si>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</si>
  <si>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</si>
  <si>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</si>
  <si>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</si>
  <si>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</si>
  <si>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</si>
  <si>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</si>
  <si>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</si>
  <si>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</si>
  <si>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</si>
  <si>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</si>
  <si>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</si>
  <si>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</si>
  <si>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</si>
  <si>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</si>
  <si>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</si>
  <si>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</si>
  <si>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</si>
  <si>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</si>
  <si>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</si>
  <si>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</si>
  <si>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</si>
  <si>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</si>
  <si>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</si>
  <si>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</si>
  <si>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</si>
  <si>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</si>
  <si>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</si>
  <si>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</si>
  <si>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</si>
  <si>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</si>
  <si>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</si>
  <si>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</si>
  <si>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</si>
  <si>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</si>
  <si>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</si>
  <si>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</si>
  <si>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</si>
  <si>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</si>
  <si>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</si>
  <si>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</si>
  <si>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</si>
  <si>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</si>
  <si>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</si>
  <si>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</si>
  <si>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</si>
  <si>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</si>
  <si>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</si>
  <si>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</si>
  <si>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</si>
  <si>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</si>
  <si>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</si>
  <si>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</si>
  <si>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</si>
  <si>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</si>
  <si>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</si>
  <si>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</si>
  <si>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</si>
  <si>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</si>
  <si>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</si>
  <si>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</si>
  <si>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</si>
  <si>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</si>
  <si>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</si>
  <si>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</si>
  <si>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</si>
  <si>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</si>
  <si>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</si>
  <si>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</si>
  <si>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</si>
  <si>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</si>
  <si>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</si>
  <si>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</si>
  <si>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</si>
  <si>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</si>
  <si>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</si>
  <si>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</si>
  <si>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</si>
  <si>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</si>
  <si>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</si>
  <si>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</si>
  <si>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</si>
  <si>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</si>
  <si>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</si>
  <si>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</si>
  <si>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</si>
  <si>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</si>
  <si>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</si>
  <si>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</si>
  <si>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</si>
  <si>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</si>
  <si>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</si>
  <si>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</si>
  <si>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</si>
  <si>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</si>
  <si>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</si>
  <si>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</si>
  <si>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</si>
  <si>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</si>
  <si>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</si>
  <si>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</si>
  <si>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</si>
  <si>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</si>
  <si>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</si>
  <si>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</si>
  <si>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</si>
  <si>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</si>
  <si>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</si>
  <si>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</si>
  <si>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</si>
  <si>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</si>
  <si>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</si>
  <si>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</si>
  <si>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</si>
  <si>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</si>
  <si>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</si>
  <si>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</si>
  <si>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</si>
  <si>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</si>
  <si>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</si>
  <si>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</si>
  <si>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</si>
  <si>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</si>
  <si>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</si>
  <si>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</si>
  <si>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</si>
  <si>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</si>
  <si>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</si>
  <si>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</si>
  <si>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</si>
  <si>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</si>
  <si>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</si>
  <si>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</si>
  <si>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</si>
  <si>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</si>
  <si>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</si>
  <si>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</si>
  <si>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</si>
  <si>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</si>
  <si>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</si>
  <si>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</si>
  <si>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</si>
  <si>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</si>
  <si>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</si>
  <si>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</si>
  <si>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</si>
  <si>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</si>
  <si>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</si>
  <si>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</si>
  <si>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</si>
  <si>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</si>
  <si>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</si>
  <si>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</si>
  <si>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</si>
  <si>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</si>
  <si>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</si>
  <si>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</si>
  <si>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</si>
  <si>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</si>
  <si>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</si>
  <si>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</si>
  <si>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</si>
  <si>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</si>
  <si>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</si>
  <si>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</si>
  <si>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</si>
  <si>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</si>
  <si>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</si>
  <si>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</si>
  <si>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</si>
  <si>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</si>
  <si>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</si>
  <si>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</si>
  <si>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</si>
  <si>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</si>
  <si>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</si>
  <si>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</si>
  <si>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</si>
  <si>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</si>
  <si>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</si>
  <si>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</si>
  <si>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</si>
  <si>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</si>
  <si>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</si>
  <si>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</si>
  <si>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</si>
  <si>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</si>
  <si>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</si>
  <si>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</si>
  <si>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</si>
  <si>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</si>
  <si>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</si>
  <si>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</si>
  <si>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</si>
  <si>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</si>
  <si>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</si>
  <si>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</si>
  <si>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</si>
  <si>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</si>
  <si>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</si>
  <si>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</si>
  <si>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</si>
  <si>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</si>
  <si>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</si>
  <si>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</si>
  <si>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</si>
  <si>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</si>
  <si>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</si>
  <si>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</si>
  <si>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</si>
  <si>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</si>
  <si>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</si>
  <si>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</si>
  <si>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</si>
  <si>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</si>
  <si>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</si>
  <si>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</si>
  <si>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</si>
  <si>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</si>
  <si>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</si>
  <si>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</si>
  <si>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</si>
  <si>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</si>
  <si>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</si>
  <si>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</si>
  <si>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</si>
  <si>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</si>
  <si>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</si>
  <si>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</si>
  <si>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</si>
  <si>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</si>
  <si>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</si>
  <si>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</si>
  <si>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</si>
  <si>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</si>
  <si>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</si>
  <si>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</si>
  <si>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</si>
  <si>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</si>
  <si>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</si>
  <si>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</si>
  <si>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</si>
  <si>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</si>
  <si>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</si>
  <si>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</si>
  <si>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</si>
  <si>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</si>
  <si>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</si>
  <si>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</si>
  <si>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</si>
  <si>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</si>
  <si>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</si>
  <si>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</si>
  <si>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</si>
  <si>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</si>
  <si>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</si>
  <si>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</si>
  <si>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</si>
  <si>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</si>
  <si>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</si>
  <si>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</si>
  <si>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</si>
  <si>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</si>
  <si>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</si>
  <si>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</si>
  <si>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</si>
  <si>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</si>
  <si>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</si>
  <si>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</si>
  <si>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</si>
  <si>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</si>
  <si>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</si>
  <si>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</si>
  <si>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</si>
  <si>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</si>
  <si>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</si>
  <si>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</si>
  <si>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</si>
  <si>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</si>
  <si>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</si>
  <si>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</si>
  <si>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</si>
  <si>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</si>
  <si>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</si>
  <si>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</si>
  <si>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</si>
  <si>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</si>
  <si>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</si>
  <si>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</si>
  <si>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</si>
  <si>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</si>
  <si>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</si>
  <si>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</si>
  <si>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</si>
  <si>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</si>
  <si>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</si>
  <si>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</si>
  <si>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</si>
  <si>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</si>
  <si>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</si>
  <si>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</si>
  <si>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</si>
  <si>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</si>
  <si>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</si>
  <si>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</si>
  <si>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</si>
  <si>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</si>
  <si>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</si>
  <si>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</si>
  <si>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</si>
  <si>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</si>
  <si>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</si>
  <si>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</si>
  <si>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</si>
  <si>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</si>
  <si>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</si>
  <si>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</si>
  <si>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</si>
  <si>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</si>
  <si>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</si>
  <si>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</si>
  <si>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</si>
  <si>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</si>
  <si>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</si>
  <si>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</si>
  <si>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</si>
  <si>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</si>
  <si>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</si>
  <si>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</si>
  <si>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</si>
  <si>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</si>
  <si>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</si>
  <si>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</si>
  <si>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</si>
  <si>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</si>
  <si>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</si>
  <si>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</si>
  <si>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</si>
  <si>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</si>
  <si>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</si>
  <si>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</si>
  <si>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</si>
  <si>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</si>
  <si>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</si>
  <si>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</si>
  <si>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</si>
  <si>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</si>
  <si>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</si>
  <si>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</si>
  <si>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</si>
  <si>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</si>
  <si>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</si>
  <si>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</si>
  <si>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</si>
  <si>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</si>
  <si>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</si>
  <si>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</si>
  <si>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</si>
  <si>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</si>
  <si>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</si>
  <si>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</si>
  <si>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</si>
  <si>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</si>
  <si>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</si>
  <si>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</si>
  <si>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</si>
  <si>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</si>
  <si>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</si>
  <si>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</si>
  <si>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</si>
  <si>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</si>
  <si>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</si>
  <si>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</si>
  <si>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</si>
  <si>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</si>
  <si>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</si>
  <si>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</si>
  <si>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</si>
  <si>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</si>
  <si>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</si>
  <si>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</si>
  <si>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</si>
  <si>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</si>
  <si>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</si>
  <si>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</si>
  <si>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</si>
  <si>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</si>
  <si>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</si>
  <si>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</si>
  <si>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</si>
  <si>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</si>
  <si>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</si>
  <si>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</si>
  <si>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</si>
  <si>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</si>
  <si>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</si>
  <si>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</si>
  <si>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</si>
  <si>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</si>
  <si>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</si>
  <si>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</si>
  <si>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</si>
  <si>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</si>
  <si>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</si>
  <si>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</si>
  <si>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</si>
  <si>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</si>
  <si>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</si>
  <si>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</si>
  <si>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</si>
  <si>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</si>
  <si>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</si>
  <si>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</si>
  <si>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</si>
  <si>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</si>
  <si>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</si>
  <si>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</si>
  <si>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</si>
  <si>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</si>
  <si>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</si>
  <si>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</si>
  <si>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</si>
  <si>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</si>
  <si>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</si>
  <si>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</si>
  <si>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</si>
  <si>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</si>
  <si>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</si>
  <si>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</si>
  <si>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</si>
  <si>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</si>
  <si>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</si>
  <si>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</si>
  <si>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</si>
  <si>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</si>
  <si>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</si>
  <si>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</si>
  <si>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</si>
  <si>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</si>
  <si>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</si>
  <si>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</si>
  <si>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</si>
  <si>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</si>
  <si>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</si>
  <si>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</si>
  <si>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</si>
  <si>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</si>
  <si>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</si>
  <si>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</si>
  <si>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</si>
  <si>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</si>
  <si>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</si>
  <si>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</si>
  <si>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</si>
  <si>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</si>
  <si>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</si>
  <si>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</si>
  <si>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</si>
  <si>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</si>
  <si>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</si>
  <si>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</si>
  <si>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</si>
  <si>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</si>
  <si>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</si>
  <si>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</si>
  <si>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</si>
  <si>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</si>
  <si>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</si>
  <si>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</si>
  <si>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</si>
  <si>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</si>
  <si>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</si>
  <si>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</si>
  <si>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</si>
  <si>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</si>
  <si>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</si>
  <si>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</si>
  <si>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</si>
  <si>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</si>
  <si>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</si>
  <si>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</si>
  <si>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</si>
  <si>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</si>
  <si>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</si>
  <si>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</si>
  <si>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</si>
  <si>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</si>
  <si>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</si>
  <si>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</si>
  <si>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</si>
  <si>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</si>
  <si>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</si>
  <si>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</si>
  <si>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</si>
  <si>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</si>
  <si>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</si>
  <si>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</si>
  <si>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</si>
  <si>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</si>
  <si>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</si>
  <si>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</si>
  <si>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</si>
  <si>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</si>
  <si>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</si>
  <si>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</si>
  <si>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</si>
  <si>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</si>
  <si>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</si>
  <si>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</si>
  <si>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</si>
  <si>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</si>
  <si>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</si>
  <si>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</si>
  <si>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</si>
  <si>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</si>
  <si>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</si>
  <si>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</si>
  <si>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</si>
  <si>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</si>
  <si>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</si>
  <si>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</si>
  <si>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</si>
  <si>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</si>
  <si>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</si>
  <si>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</si>
  <si>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</si>
  <si>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</si>
  <si>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</si>
  <si>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</si>
  <si>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</si>
  <si>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</si>
  <si>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</si>
  <si>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</si>
  <si>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</si>
  <si>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</si>
  <si>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</si>
  <si>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</si>
  <si>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</si>
  <si>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</si>
  <si>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</si>
  <si>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</si>
  <si>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</si>
  <si>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</si>
  <si>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</si>
  <si>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</si>
  <si>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</si>
  <si>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</si>
  <si>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</si>
  <si>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</si>
  <si>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</si>
  <si>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</si>
  <si>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</si>
  <si>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</si>
  <si>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</si>
  <si>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</si>
  <si>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</si>
  <si>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</si>
  <si>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</si>
  <si>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</si>
  <si>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</si>
  <si>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</si>
  <si>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</si>
  <si>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</si>
  <si>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</si>
  <si>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</si>
  <si>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</si>
  <si>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</si>
  <si>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</si>
  <si>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</si>
  <si>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</si>
  <si>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</si>
  <si>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</si>
  <si>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</si>
  <si>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</si>
  <si>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</si>
  <si>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</si>
  <si>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</si>
  <si>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</si>
  <si>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</si>
  <si>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</si>
  <si>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</si>
  <si>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</si>
  <si>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</si>
  <si>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</si>
  <si>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</si>
  <si>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</si>
  <si>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</si>
  <si>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</si>
  <si>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</si>
  <si>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</si>
  <si>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</si>
  <si>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</si>
  <si>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</si>
  <si>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</si>
  <si>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</si>
  <si>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</si>
  <si>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</si>
  <si>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</si>
  <si>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</si>
  <si>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</si>
  <si>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</si>
  <si>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</si>
  <si>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</si>
  <si>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</si>
  <si>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</si>
  <si>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</si>
  <si>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</si>
  <si>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</si>
  <si>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</si>
  <si>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</si>
  <si>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</si>
  <si>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</si>
  <si>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</si>
  <si>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</si>
  <si>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</si>
  <si>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</si>
  <si>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</si>
  <si>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</si>
  <si>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</si>
  <si>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</si>
  <si>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</si>
  <si>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</si>
  <si>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</si>
  <si>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</si>
  <si>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</si>
  <si>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</si>
  <si>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</si>
  <si>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</si>
  <si>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</si>
  <si>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</si>
  <si>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</si>
  <si>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</si>
  <si>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</si>
  <si>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</si>
  <si>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</si>
  <si>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</si>
  <si>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</si>
  <si>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</si>
  <si>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</si>
  <si>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</si>
  <si>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</si>
  <si>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</si>
  <si>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</si>
  <si>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</si>
  <si>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</si>
  <si>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</si>
  <si>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</si>
  <si>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</si>
  <si>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</si>
  <si>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</si>
  <si>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</si>
  <si>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</si>
  <si>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</si>
  <si>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</si>
  <si>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</si>
  <si>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</si>
  <si>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</si>
  <si>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</si>
  <si>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</si>
  <si>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</si>
  <si>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</si>
  <si>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</si>
  <si>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</si>
  <si>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</si>
  <si>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</si>
  <si>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</si>
  <si>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</si>
  <si>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</si>
  <si>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</si>
  <si>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</si>
  <si>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</si>
  <si>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</si>
  <si>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</si>
  <si>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</si>
  <si>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</si>
  <si>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</si>
  <si>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</si>
  <si>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</si>
  <si>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</si>
  <si>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</si>
  <si>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</si>
  <si>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</si>
  <si>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</si>
  <si>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</si>
  <si>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</si>
  <si>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</si>
  <si>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</si>
  <si>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</si>
  <si>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</si>
  <si>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</si>
  <si>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</si>
  <si>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</si>
  <si>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</si>
  <si>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</si>
  <si>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</si>
  <si>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</si>
  <si>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</si>
  <si>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</si>
  <si>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</si>
  <si>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</si>
  <si>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</si>
  <si>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</si>
  <si>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</si>
  <si>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</si>
  <si>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</si>
  <si>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</si>
  <si>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</si>
  <si>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</si>
  <si>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</si>
  <si>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</si>
  <si>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</si>
  <si>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</si>
  <si>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</si>
  <si>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</si>
  <si>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</si>
  <si>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</si>
  <si>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</si>
  <si>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</si>
  <si>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</si>
  <si>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</si>
  <si>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</si>
  <si>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</si>
  <si>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</si>
  <si>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</si>
  <si>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</si>
  <si>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</si>
  <si>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</si>
  <si>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</si>
  <si>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</si>
  <si>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</si>
  <si>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</si>
  <si>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</si>
  <si>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</si>
  <si>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</si>
  <si>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</si>
  <si>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</si>
  <si>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</si>
  <si>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</si>
  <si>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</si>
  <si>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</si>
  <si>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</si>
  <si>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</si>
  <si>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</si>
  <si>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</si>
  <si>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</si>
  <si>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</si>
  <si>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</si>
  <si>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</si>
  <si>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</si>
  <si>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</si>
  <si>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</si>
  <si>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</si>
  <si>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</si>
  <si>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</si>
  <si>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</si>
  <si>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</si>
  <si>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</si>
  <si>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</si>
  <si>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</si>
  <si>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</si>
  <si>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</si>
  <si>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</si>
  <si>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</si>
  <si>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</si>
  <si>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</si>
  <si>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</si>
  <si>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</si>
  <si>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</si>
  <si>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</si>
  <si>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</si>
  <si>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</si>
  <si>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</si>
  <si>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</si>
  <si>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</si>
  <si>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</si>
  <si>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</si>
  <si>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</si>
  <si>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</si>
  <si>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</si>
  <si>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</si>
  <si>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</si>
  <si>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</si>
  <si>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</si>
  <si>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</si>
  <si>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</si>
  <si>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</si>
  <si>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</si>
  <si>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</si>
  <si>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</si>
  <si>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</si>
  <si>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</si>
  <si>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</si>
  <si>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</si>
  <si>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</si>
  <si>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</si>
  <si>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</si>
  <si>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</si>
  <si>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</si>
  <si>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</si>
  <si>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</si>
  <si>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</si>
  <si>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</si>
  <si>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</si>
  <si>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</si>
  <si>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</si>
  <si>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</si>
  <si>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</si>
  <si>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</si>
  <si>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</si>
  <si>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</si>
  <si>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</si>
  <si>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</si>
  <si>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</si>
  <si>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</si>
  <si>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</si>
  <si>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</si>
  <si>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</si>
  <si>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</si>
  <si>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</si>
  <si>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</si>
  <si>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</si>
  <si>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</si>
  <si>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</si>
  <si>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</si>
  <si>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</si>
  <si>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</si>
  <si>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</si>
  <si>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</si>
  <si>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</si>
  <si>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</si>
  <si>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</si>
  <si>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</si>
  <si>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</si>
  <si>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</si>
  <si>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</si>
  <si>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</si>
  <si>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</si>
  <si>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</si>
  <si>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</si>
  <si>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</si>
  <si>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</si>
  <si>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</si>
  <si>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</si>
  <si>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</si>
  <si>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</si>
  <si>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</si>
  <si>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</si>
  <si>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</si>
  <si>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</si>
  <si>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</si>
  <si>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</si>
  <si>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</si>
  <si>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</si>
  <si>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</si>
  <si>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</si>
  <si>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</si>
  <si>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</si>
  <si>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</si>
  <si>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</si>
  <si>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</si>
  <si>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</si>
  <si>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</si>
  <si>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</si>
  <si>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</si>
  <si>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</si>
  <si>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</si>
  <si>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</si>
  <si>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</si>
  <si>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</si>
  <si>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</si>
  <si>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</si>
  <si>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</si>
  <si>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</si>
  <si>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</si>
  <si>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</si>
  <si>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</si>
  <si>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</si>
  <si>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</si>
  <si>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</si>
  <si>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</si>
  <si>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</si>
  <si>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</si>
  <si>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</si>
  <si>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</si>
  <si>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</si>
  <si>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</si>
  <si>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</si>
  <si>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</si>
  <si>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</si>
  <si>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</si>
  <si>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</si>
  <si>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</si>
  <si>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</si>
  <si>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</si>
  <si>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</si>
  <si>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</si>
  <si>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</si>
  <si>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</si>
  <si>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</si>
  <si>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</si>
  <si>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</si>
  <si>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</si>
  <si>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</si>
  <si>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</si>
  <si>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</si>
  <si>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</si>
  <si>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</si>
  <si>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</si>
  <si>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</si>
  <si>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</si>
  <si>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</si>
  <si>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</si>
  <si>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</si>
  <si>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</si>
  <si>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</si>
  <si>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</si>
  <si>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</si>
  <si>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</si>
  <si>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</si>
  <si>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</si>
  <si>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</si>
  <si>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</si>
  <si>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</si>
  <si>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</si>
  <si>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</si>
  <si>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</si>
  <si>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</si>
  <si>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</si>
  <si>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</si>
  <si>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</si>
  <si>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</si>
  <si>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</si>
  <si>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</si>
  <si>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</si>
  <si>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</si>
  <si>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</si>
  <si>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</si>
  <si>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</si>
  <si>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</si>
  <si>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</si>
  <si>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</si>
  <si>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</si>
  <si>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</si>
  <si>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</si>
  <si>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</si>
  <si>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</si>
  <si>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</si>
  <si>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</si>
  <si>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</si>
  <si>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</si>
  <si>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</si>
  <si>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</si>
  <si>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</si>
  <si>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</si>
  <si>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</si>
  <si>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</si>
  <si>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</si>
  <si>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</si>
  <si>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</si>
  <si>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</si>
  <si>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</si>
  <si>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</si>
  <si>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</si>
  <si>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</si>
  <si>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</si>
  <si>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</si>
  <si>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</si>
  <si>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</si>
  <si>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</si>
  <si>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</si>
  <si>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</si>
  <si>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</si>
  <si>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</si>
  <si>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</si>
  <si>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</si>
  <si>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</si>
  <si>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</si>
  <si>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</si>
  <si>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</si>
  <si>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</si>
  <si>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</si>
  <si>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</si>
  <si>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</si>
  <si>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</si>
  <si>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</si>
  <si>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</si>
  <si>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</si>
  <si>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</si>
  <si>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</si>
  <si>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</si>
  <si>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</si>
  <si>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</si>
  <si>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</si>
  <si>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</si>
  <si>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</si>
  <si>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</si>
  <si>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</si>
  <si>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</si>
  <si>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</si>
  <si>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</si>
  <si>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</si>
  <si>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</si>
  <si>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</si>
  <si>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</si>
  <si>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</si>
  <si>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</si>
  <si>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</si>
  <si>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</si>
  <si>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</si>
  <si>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</si>
  <si>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</si>
  <si>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</si>
  <si>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</si>
  <si>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</si>
  <si>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</si>
  <si>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</si>
  <si>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</si>
  <si>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</si>
  <si>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</si>
  <si>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</si>
  <si>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</si>
  <si>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</si>
  <si>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</si>
  <si>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</si>
  <si>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</si>
  <si>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</si>
  <si>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</si>
  <si>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</si>
  <si>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</si>
  <si>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</si>
  <si>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</si>
  <si>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</si>
  <si>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</si>
  <si>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</si>
  <si>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</si>
  <si>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</si>
  <si>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</si>
  <si>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</si>
  <si>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</si>
  <si>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</si>
  <si>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</si>
  <si>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</si>
  <si>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</si>
  <si>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</si>
  <si>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</si>
  <si>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</si>
  <si>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</si>
  <si>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</si>
  <si>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</si>
  <si>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</si>
  <si>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</si>
  <si>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</si>
  <si>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</si>
  <si>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</si>
  <si>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</si>
  <si>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</si>
  <si>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</si>
  <si>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</si>
  <si>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</si>
  <si>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</si>
  <si>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</si>
  <si>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</si>
  <si>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</si>
  <si>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</si>
  <si>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</si>
  <si>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</si>
  <si>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</si>
  <si>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</si>
  <si>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</si>
  <si>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</si>
  <si>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</si>
  <si>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</si>
  <si>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</si>
  <si>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</si>
  <si>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</si>
  <si>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</si>
  <si>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</si>
  <si>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</si>
  <si>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</si>
  <si>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</si>
  <si>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</si>
  <si>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</si>
  <si>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</si>
  <si>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</si>
  <si>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</si>
  <si>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</si>
  <si>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</si>
  <si>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</si>
  <si>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</si>
  <si>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</si>
  <si>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</si>
  <si>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</si>
  <si>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</si>
  <si>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</si>
  <si>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</si>
  <si>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</si>
  <si>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</si>
  <si>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</si>
  <si>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</si>
  <si>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</si>
  <si>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</si>
  <si>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</si>
  <si>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</si>
  <si>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</si>
  <si>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</si>
  <si>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</si>
  <si>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</si>
  <si>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</si>
  <si>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</si>
  <si>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</si>
  <si>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</si>
  <si>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</si>
  <si>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</si>
  <si>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</si>
  <si>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</si>
  <si>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</si>
  <si>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</si>
  <si>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</si>
  <si>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</si>
  <si>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</si>
  <si>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</si>
  <si>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</si>
  <si>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</si>
  <si>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</si>
  <si>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</si>
  <si>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</si>
  <si>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</si>
  <si>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</si>
  <si>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</si>
  <si>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</si>
  <si>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</si>
  <si>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</si>
  <si>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</si>
  <si>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</si>
  <si>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</si>
  <si>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</si>
  <si>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</si>
  <si>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</si>
  <si>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</si>
  <si>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</si>
  <si>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</si>
  <si>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</si>
  <si>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</si>
  <si>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</si>
  <si>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</si>
  <si>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</si>
  <si>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</si>
  <si>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</si>
  <si>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</si>
  <si>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</si>
  <si>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</si>
  <si>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</si>
  <si>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</si>
  <si>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</si>
  <si>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</si>
  <si>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</si>
  <si>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</si>
  <si>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</si>
  <si>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</si>
  <si>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</si>
  <si>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</si>
  <si>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</si>
  <si>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</si>
  <si>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</si>
  <si>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</si>
  <si>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</si>
  <si>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</si>
  <si>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</si>
  <si>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</si>
  <si>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</si>
  <si>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</si>
  <si>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</si>
  <si>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</si>
  <si>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</si>
  <si>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</si>
  <si>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</si>
  <si>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</si>
  <si>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</si>
  <si>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</si>
  <si>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</si>
  <si>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</si>
  <si>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</si>
  <si>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</si>
  <si>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</si>
  <si>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</si>
  <si>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</si>
  <si>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</si>
  <si>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</si>
  <si>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</si>
  <si>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</si>
  <si>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</si>
  <si>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</si>
  <si>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</si>
  <si>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</si>
  <si>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</si>
  <si>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</si>
  <si>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</si>
  <si>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</si>
  <si>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</si>
  <si>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</si>
  <si>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</si>
  <si>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</si>
  <si>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</si>
  <si>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</si>
  <si>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</si>
  <si>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</si>
  <si>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</si>
  <si>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</si>
  <si>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</si>
  <si>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</si>
  <si>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</si>
  <si>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</si>
  <si>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</si>
  <si>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</si>
  <si>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</si>
  <si>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</si>
  <si>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</si>
  <si>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</si>
  <si>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</si>
  <si>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</si>
  <si>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</si>
  <si>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</si>
  <si>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</si>
  <si>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</si>
  <si>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</si>
  <si>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</si>
  <si>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</si>
  <si>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</si>
  <si>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</si>
  <si>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</si>
  <si>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</si>
  <si>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</si>
  <si>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</si>
  <si>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</si>
  <si>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</si>
  <si>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</si>
  <si>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</si>
  <si>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</si>
  <si>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</si>
  <si>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</si>
  <si>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</si>
  <si>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</si>
  <si>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</si>
  <si>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</si>
  <si>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</si>
  <si>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</si>
  <si>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</si>
  <si>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</si>
  <si>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</si>
  <si>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</si>
  <si>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</si>
  <si>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</si>
  <si>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</si>
  <si>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</si>
  <si>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</si>
  <si>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</si>
  <si>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</si>
  <si>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</si>
  <si>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</si>
  <si>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</si>
  <si>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</si>
  <si>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</si>
  <si>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</si>
  <si>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</si>
  <si>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</si>
  <si>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</si>
  <si>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</si>
  <si>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</si>
  <si>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</si>
  <si>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</si>
  <si>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</si>
  <si>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</si>
  <si>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</si>
  <si>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</si>
  <si>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</si>
  <si>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</si>
  <si>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</si>
  <si>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</si>
  <si>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</si>
  <si>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</si>
  <si>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</si>
  <si>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</si>
  <si>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</si>
  <si>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</si>
  <si>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</si>
  <si>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</si>
  <si>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</si>
  <si>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</si>
  <si>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</si>
  <si>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</si>
  <si>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</si>
  <si>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</si>
  <si>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</si>
  <si>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</si>
  <si>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</si>
  <si>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</si>
  <si>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</si>
  <si>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</si>
  <si>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</si>
  <si>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</si>
  <si>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</si>
  <si>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</si>
  <si>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</si>
  <si>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</si>
  <si>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</si>
  <si>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</si>
  <si>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</si>
  <si>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</si>
  <si>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</si>
  <si>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</si>
  <si>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</si>
  <si>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</si>
  <si>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</si>
  <si>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</si>
  <si>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</si>
  <si>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</si>
  <si>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</si>
  <si>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</si>
  <si>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</si>
  <si>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</si>
  <si>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</si>
  <si>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</si>
  <si>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</si>
  <si>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</si>
  <si>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</si>
  <si>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</si>
  <si>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</si>
  <si>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</si>
  <si>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</si>
  <si>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</si>
  <si>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</si>
  <si>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</si>
  <si>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</si>
  <si>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</si>
  <si>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</si>
  <si>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</si>
  <si>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</si>
  <si>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</si>
  <si>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</si>
  <si>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</si>
  <si>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</si>
  <si>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</si>
  <si>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</si>
  <si>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</si>
  <si>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</si>
  <si>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</si>
  <si>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</si>
  <si>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</si>
  <si>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</si>
  <si>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</si>
  <si>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</si>
  <si>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</si>
  <si>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</si>
  <si>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</si>
  <si>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</si>
  <si>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</si>
  <si>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</si>
  <si>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</si>
  <si>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</si>
  <si>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</si>
  <si>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</si>
  <si>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</si>
  <si>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</si>
  <si>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</si>
  <si>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</si>
  <si>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</si>
  <si>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</si>
  <si>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</si>
  <si>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</si>
  <si>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</si>
  <si>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</si>
  <si>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</si>
  <si>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</si>
  <si>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</si>
  <si>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</si>
  <si>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</si>
  <si>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</si>
  <si>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</si>
  <si>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</si>
  <si>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</si>
  <si>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</si>
  <si>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</si>
  <si>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</si>
  <si>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</si>
  <si>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</si>
  <si>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</si>
  <si>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</si>
  <si>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</si>
  <si>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</si>
  <si>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</si>
  <si>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</si>
  <si>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</si>
  <si>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</si>
  <si>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</si>
  <si>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</si>
  <si>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</si>
  <si>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</si>
  <si>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</si>
  <si>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</si>
  <si>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</si>
  <si>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</si>
  <si>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</si>
  <si>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</si>
  <si>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</si>
  <si>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</si>
  <si>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</si>
  <si>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</si>
  <si>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</si>
  <si>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</si>
  <si>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</si>
  <si>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</si>
  <si>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</si>
  <si>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</si>
  <si>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</si>
  <si>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</si>
  <si>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</si>
  <si>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</si>
  <si>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</si>
  <si>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</si>
  <si>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</si>
  <si>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</si>
  <si>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</si>
  <si>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</si>
  <si>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</si>
  <si>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</si>
  <si>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</si>
  <si>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</si>
  <si>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</si>
  <si>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</si>
  <si>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</si>
  <si>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</si>
  <si>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</si>
  <si>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</si>
  <si>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</si>
  <si>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</si>
  <si>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</si>
  <si>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</si>
  <si>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</si>
  <si>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</si>
  <si>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</si>
  <si>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</si>
  <si>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</si>
  <si>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</si>
  <si>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</si>
  <si>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</si>
  <si>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</si>
  <si>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</si>
  <si>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</si>
  <si>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</si>
  <si>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</si>
  <si>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</si>
  <si>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</si>
  <si>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</si>
  <si>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</si>
  <si>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</si>
  <si>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</si>
  <si>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</si>
  <si>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</si>
  <si>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</si>
  <si>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</si>
  <si>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</si>
  <si>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</si>
  <si>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</si>
  <si>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</si>
  <si>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</si>
  <si>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</si>
  <si>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</si>
  <si>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</si>
  <si>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</si>
  <si>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</si>
  <si>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</si>
  <si>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</si>
  <si>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</si>
  <si>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</si>
  <si>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</si>
  <si>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</si>
  <si>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</si>
  <si>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</si>
  <si>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</si>
  <si>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</si>
  <si>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</si>
  <si>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</si>
  <si>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</si>
  <si>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</si>
  <si>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</si>
  <si>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</si>
  <si>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</si>
  <si>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</si>
  <si>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</si>
  <si>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</si>
  <si>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</si>
  <si>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</si>
  <si>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</si>
  <si>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</si>
  <si>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</si>
  <si>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</si>
  <si>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</si>
  <si>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</si>
  <si>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</si>
  <si>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</si>
  <si>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</si>
  <si>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</si>
  <si>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</si>
  <si>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</si>
  <si>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</si>
  <si>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</si>
  <si>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</si>
  <si>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</si>
  <si>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</si>
  <si>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</si>
  <si>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</si>
  <si>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</si>
  <si>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</si>
  <si>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</si>
  <si>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</si>
  <si>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</si>
  <si>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</si>
  <si>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</si>
  <si>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</si>
  <si>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</si>
  <si>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</si>
  <si>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</si>
  <si>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</si>
  <si>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</si>
  <si>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</si>
  <si>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</si>
  <si>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</si>
  <si>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</si>
  <si>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</si>
  <si>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</si>
  <si>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</si>
  <si>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</si>
  <si>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</si>
  <si>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</si>
  <si>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</si>
  <si>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</si>
  <si>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</si>
  <si>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</si>
  <si>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</si>
  <si>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</si>
  <si>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</si>
  <si>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</si>
  <si>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</si>
  <si>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</si>
  <si>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</si>
  <si>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</si>
  <si>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</si>
  <si>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</si>
  <si>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</si>
  <si>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</si>
  <si>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</si>
  <si>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</si>
  <si>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</si>
  <si>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</si>
  <si>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</si>
  <si>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</si>
  <si>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</si>
  <si>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</si>
  <si>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</si>
  <si>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</si>
  <si>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</si>
  <si>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</si>
  <si>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</si>
  <si>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</si>
  <si>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</si>
  <si>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</si>
  <si>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</si>
  <si>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</si>
  <si>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</si>
  <si>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</si>
  <si>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</si>
  <si>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</si>
  <si>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</si>
  <si>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</si>
  <si>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</si>
  <si>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</si>
  <si>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</si>
  <si>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</si>
  <si>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</si>
  <si>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</si>
  <si>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</si>
  <si>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</si>
  <si>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</si>
  <si>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</si>
  <si>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</si>
  <si>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</si>
  <si>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</si>
  <si>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</si>
  <si>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</si>
  <si>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</si>
  <si>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</si>
  <si>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</si>
  <si>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</si>
  <si>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</si>
  <si>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</si>
  <si>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</si>
  <si>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</si>
  <si>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</si>
  <si>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</si>
  <si>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</si>
  <si>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</si>
  <si>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</si>
  <si>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</si>
  <si>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</si>
  <si>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</si>
  <si>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</si>
  <si>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</si>
  <si>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</si>
  <si>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</si>
  <si>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</si>
  <si>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</si>
  <si>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</si>
  <si>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</si>
  <si>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</si>
  <si>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</si>
  <si>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</si>
  <si>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</si>
  <si>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</si>
  <si>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</si>
  <si>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</si>
  <si>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</si>
  <si>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</si>
  <si>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</si>
  <si>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</si>
  <si>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</si>
  <si>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</si>
  <si>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</si>
  <si>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</si>
  <si>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</si>
  <si>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</si>
  <si>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</si>
  <si>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</si>
  <si>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</si>
  <si>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</si>
  <si>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</si>
  <si>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</si>
  <si>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</si>
  <si>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</si>
  <si>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</si>
  <si>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</si>
  <si>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</si>
  <si>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</si>
  <si>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</si>
  <si>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</si>
  <si>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</si>
  <si>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</si>
  <si>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</si>
  <si>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</si>
  <si>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</si>
  <si>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</si>
  <si>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</si>
  <si>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</si>
  <si>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</si>
  <si>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</si>
  <si>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</si>
  <si>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</si>
  <si>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</si>
  <si>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</si>
  <si>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</si>
  <si>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</si>
  <si>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</si>
  <si>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</si>
  <si>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</si>
  <si>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</si>
  <si>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</si>
  <si>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</si>
  <si>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</si>
  <si>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</si>
  <si>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</si>
  <si>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</si>
  <si>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</si>
  <si>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</si>
  <si>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</si>
  <si>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</si>
  <si>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</si>
  <si>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</si>
  <si>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</si>
  <si>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</si>
  <si>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</si>
  <si>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</si>
  <si>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</si>
  <si>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</si>
  <si>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</si>
  <si>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</si>
  <si>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</si>
  <si>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</si>
  <si>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</si>
  <si>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</si>
  <si>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</si>
  <si>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</si>
  <si>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</si>
  <si>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</si>
  <si>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</si>
  <si>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</si>
  <si>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</si>
  <si>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</si>
  <si>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</si>
  <si>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</si>
  <si>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</si>
  <si>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</si>
  <si>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</si>
  <si>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</si>
  <si>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</si>
  <si>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</si>
  <si>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</si>
  <si>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</si>
  <si>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</si>
  <si>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</si>
  <si>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</si>
  <si>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</si>
  <si>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</si>
  <si>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</si>
  <si>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</si>
  <si>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</si>
  <si>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</si>
  <si>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</si>
  <si>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</si>
  <si>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</si>
  <si>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</si>
  <si>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</si>
  <si>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</si>
  <si>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</si>
  <si>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</si>
  <si>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</si>
  <si>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</si>
  <si>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</si>
  <si>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</si>
  <si>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</si>
  <si>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</si>
  <si>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</si>
  <si>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</si>
  <si>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</si>
  <si>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</si>
  <si>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</si>
  <si>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</si>
  <si>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</si>
  <si>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</si>
  <si>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</si>
  <si>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</si>
  <si>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</si>
  <si>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</si>
  <si>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</si>
  <si>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</si>
  <si>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</si>
  <si>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</si>
  <si>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</si>
  <si>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</si>
  <si>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</si>
  <si>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</si>
  <si>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</si>
  <si>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</si>
  <si>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</si>
  <si>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</si>
  <si>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</si>
  <si>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</si>
  <si>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</si>
  <si>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</si>
  <si>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</si>
  <si>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</si>
  <si>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</si>
  <si>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</si>
  <si>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</si>
  <si>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</si>
  <si>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</si>
  <si>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</si>
  <si>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</si>
  <si>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</si>
  <si>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</si>
  <si>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</si>
  <si>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</si>
  <si>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</si>
  <si>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</si>
  <si>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</si>
  <si>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</si>
  <si>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</si>
  <si>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</si>
  <si>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</si>
  <si>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</si>
  <si>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</si>
  <si>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</si>
  <si>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</si>
  <si>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</si>
  <si>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</si>
  <si>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</si>
  <si>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</si>
  <si>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</si>
  <si>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</si>
  <si>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</si>
  <si>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</si>
  <si>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</si>
  <si>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</si>
  <si>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</si>
  <si>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</si>
  <si>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</si>
  <si>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</si>
  <si>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</si>
  <si>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</si>
  <si>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</si>
  <si>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</si>
  <si>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</si>
  <si>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</si>
  <si>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</si>
  <si>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</si>
  <si>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</si>
  <si>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</si>
  <si>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</si>
  <si>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</si>
  <si>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</si>
  <si>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</si>
  <si>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</si>
  <si>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</si>
  <si>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</si>
  <si>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</si>
  <si>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</si>
  <si>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</si>
  <si>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</si>
  <si>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</si>
  <si>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</si>
  <si>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</si>
  <si>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</si>
  <si>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</si>
  <si>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</si>
  <si>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</si>
  <si>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</si>
  <si>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</si>
  <si>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</si>
  <si>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</si>
  <si>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</si>
  <si>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</si>
  <si>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</si>
  <si>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</si>
  <si>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</si>
  <si>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</si>
  <si>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</si>
  <si>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</si>
  <si>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</si>
  <si>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</si>
  <si>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</si>
  <si>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</si>
  <si>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</si>
  <si>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</si>
  <si>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</si>
  <si>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</si>
  <si>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</si>
  <si>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</si>
  <si>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</si>
  <si>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</si>
  <si>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</si>
  <si>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</si>
  <si>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</si>
  <si>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</si>
  <si>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</si>
  <si>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</si>
  <si>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</si>
  <si>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</si>
  <si>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</si>
  <si>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</si>
  <si>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</si>
  <si>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</si>
  <si>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</si>
  <si>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</si>
  <si>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</si>
  <si>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</si>
  <si>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</si>
  <si>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</si>
  <si>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</si>
  <si>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</si>
  <si>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</si>
  <si>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</si>
  <si>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</si>
  <si>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</si>
  <si>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</si>
  <si>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</si>
  <si>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</si>
  <si>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</si>
  <si>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</si>
  <si>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</si>
  <si>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</si>
  <si>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</si>
  <si>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</si>
  <si>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</si>
  <si>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</si>
  <si>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</si>
  <si>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</si>
  <si>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</si>
  <si>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</si>
  <si>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</si>
  <si>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</si>
  <si>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</si>
  <si>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</si>
  <si>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</si>
  <si>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</si>
  <si>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</si>
  <si>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</si>
  <si>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</si>
  <si>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</si>
  <si>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</si>
  <si>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</si>
  <si>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</si>
  <si>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</si>
  <si>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</si>
  <si>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</si>
  <si>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</si>
  <si>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</si>
  <si>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</si>
  <si>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</si>
  <si>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</si>
  <si>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</si>
  <si>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</si>
  <si>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</si>
  <si>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</si>
  <si>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</si>
  <si>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</si>
  <si>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</si>
  <si>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</si>
  <si>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</si>
  <si>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</si>
  <si>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</si>
  <si>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</si>
  <si>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</si>
  <si>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</si>
  <si>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</si>
  <si>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</si>
  <si>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</si>
  <si>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</si>
  <si>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</si>
  <si>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</si>
  <si>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</si>
  <si>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</si>
  <si>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</si>
  <si>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</si>
  <si>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</si>
  <si>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</si>
  <si>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</si>
  <si>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</si>
  <si>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</si>
  <si>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</si>
  <si>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</si>
  <si>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</si>
  <si>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</si>
  <si>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</si>
  <si>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</si>
  <si>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</si>
  <si>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</si>
  <si>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</si>
  <si>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</si>
  <si>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</si>
  <si>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</si>
  <si>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</si>
  <si>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</si>
  <si>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</si>
  <si>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</si>
  <si>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</si>
  <si>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</si>
  <si>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</si>
  <si>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</si>
  <si>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</si>
  <si>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</si>
  <si>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</si>
  <si>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</si>
  <si>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</si>
  <si>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</si>
  <si>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</si>
  <si>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</si>
  <si>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</si>
  <si>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</si>
  <si>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</si>
  <si>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</si>
  <si>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</si>
  <si>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</si>
  <si>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</si>
  <si>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</si>
  <si>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</si>
  <si>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</si>
  <si>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</si>
  <si>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</si>
  <si>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</si>
  <si>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</si>
  <si>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</si>
  <si>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</si>
  <si>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</si>
  <si>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</si>
  <si>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</si>
  <si>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</si>
  <si>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</si>
  <si>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</si>
  <si>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</si>
  <si>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</si>
  <si>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</si>
  <si>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</si>
  <si>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</si>
  <si>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</si>
  <si>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</si>
  <si>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</si>
  <si>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</si>
  <si>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</si>
  <si>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</si>
  <si>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</si>
  <si>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</si>
  <si>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</si>
  <si>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</si>
  <si>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</si>
  <si>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</si>
  <si>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</si>
  <si>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</si>
  <si>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</si>
  <si>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</si>
  <si>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</si>
  <si>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</si>
  <si>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</si>
  <si>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</si>
  <si>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</si>
  <si>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</si>
  <si>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</si>
  <si>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</si>
  <si>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</si>
  <si>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</si>
  <si>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</si>
  <si>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</si>
  <si>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</si>
  <si>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</si>
  <si>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</si>
  <si>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</si>
  <si>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</si>
  <si>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</si>
  <si>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</si>
  <si>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</si>
  <si>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</si>
  <si>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</si>
  <si>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</si>
  <si>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</si>
  <si>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</si>
  <si>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</si>
  <si>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</si>
  <si>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</si>
  <si>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</si>
  <si>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</si>
  <si>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</si>
  <si>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</si>
  <si>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</si>
  <si>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</si>
  <si>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</si>
  <si>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</si>
  <si>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</si>
  <si>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</si>
  <si>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</si>
  <si>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</si>
  <si>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</si>
  <si>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</si>
  <si>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</si>
  <si>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</si>
  <si>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</si>
  <si>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</si>
  <si>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</si>
  <si>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</si>
  <si>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</si>
  <si>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</si>
  <si>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</si>
  <si>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</si>
  <si>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</si>
  <si>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</si>
  <si>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</si>
  <si>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</si>
  <si>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</si>
  <si>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</si>
  <si>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</si>
  <si>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</si>
  <si>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</si>
  <si>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</si>
  <si>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</si>
  <si>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</si>
  <si>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</si>
  <si>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</si>
  <si>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</si>
  <si>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</si>
  <si>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</si>
  <si>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</si>
  <si>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</si>
  <si>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</si>
  <si>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</si>
  <si>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</si>
  <si>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</si>
  <si>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</si>
  <si>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</si>
  <si>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</si>
  <si>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</si>
  <si>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</si>
  <si>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</si>
  <si>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</si>
  <si>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</si>
  <si>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</si>
  <si>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</si>
  <si>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</si>
  <si>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</si>
  <si>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</si>
  <si>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</si>
  <si>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</si>
  <si>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</si>
  <si>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</si>
  <si>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</si>
  <si>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</si>
  <si>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</si>
  <si>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</si>
  <si>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</si>
  <si>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</si>
  <si>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</si>
  <si>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</si>
  <si>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</si>
  <si>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</si>
  <si>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</si>
  <si>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</si>
  <si>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</si>
  <si>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</si>
  <si>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</si>
  <si>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</si>
  <si>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</si>
  <si>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</si>
  <si>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</si>
  <si>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</si>
  <si>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</si>
  <si>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</si>
  <si>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</si>
  <si>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</si>
  <si>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</si>
  <si>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</si>
  <si>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</si>
  <si>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</si>
  <si>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</si>
  <si>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</si>
  <si>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</si>
  <si>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</si>
  <si>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</si>
  <si>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</si>
  <si>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</si>
  <si>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</si>
  <si>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</si>
  <si>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</si>
  <si>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</si>
  <si>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</si>
  <si>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</si>
  <si>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</si>
  <si>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</si>
  <si>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</si>
  <si>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</si>
  <si>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</si>
  <si>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</si>
  <si>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</si>
  <si>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</si>
  <si>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</si>
  <si>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</si>
  <si>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</si>
  <si>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</si>
  <si>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</si>
  <si>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</si>
  <si>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</si>
  <si>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</si>
  <si>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</si>
  <si>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</si>
  <si>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</si>
  <si>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</si>
  <si>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</si>
  <si>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</si>
  <si>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</si>
  <si>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</si>
  <si>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</si>
  <si>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</si>
  <si>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</si>
  <si>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</si>
  <si>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</si>
  <si>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</si>
  <si>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</si>
  <si>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</si>
  <si>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</si>
  <si>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</si>
  <si>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</si>
  <si>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</si>
  <si>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</si>
  <si>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</si>
  <si>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</si>
  <si>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</si>
  <si>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</si>
  <si>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</si>
  <si>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</si>
  <si>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</si>
  <si>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</si>
  <si>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</si>
  <si>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</si>
  <si>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</si>
  <si>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</si>
  <si>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</si>
  <si>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</si>
  <si>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</si>
  <si>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</si>
  <si>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</si>
  <si>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</si>
  <si>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</si>
  <si>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</si>
  <si>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</si>
  <si>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</si>
  <si>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</si>
  <si>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</si>
  <si>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</si>
  <si>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</si>
  <si>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</si>
  <si>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</si>
  <si>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</si>
  <si>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</si>
  <si>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</si>
  <si>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</si>
  <si>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</si>
  <si>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</si>
  <si>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</si>
  <si>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</si>
  <si>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</si>
  <si>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</si>
  <si>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</si>
  <si>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</si>
  <si>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</si>
  <si>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</si>
  <si>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</si>
  <si>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</si>
  <si>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</si>
  <si>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</si>
  <si>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</si>
  <si>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</si>
  <si>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</si>
  <si>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</si>
  <si>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</si>
  <si>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</si>
  <si>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</si>
  <si>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</si>
  <si>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</si>
  <si>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</si>
  <si>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</si>
  <si>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</si>
  <si>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</si>
  <si>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</si>
  <si>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</si>
  <si>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</si>
  <si>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</si>
  <si>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</si>
  <si>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</si>
  <si>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</si>
  <si>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</si>
  <si>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</si>
  <si>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</si>
  <si>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</si>
  <si>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</si>
  <si>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</si>
  <si>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</si>
  <si>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</si>
  <si>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</si>
  <si>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</si>
  <si>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</si>
  <si>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</si>
  <si>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</si>
  <si>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</si>
  <si>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</si>
  <si>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</si>
  <si>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</si>
  <si>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</si>
  <si>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</si>
  <si>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</si>
  <si>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</si>
  <si>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</si>
  <si>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</si>
  <si>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</si>
  <si>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</si>
  <si>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</si>
  <si>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</si>
  <si>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</si>
  <si>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</si>
  <si>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</si>
  <si>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</si>
  <si>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</si>
  <si>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</si>
  <si>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</si>
  <si>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</si>
  <si>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</si>
  <si>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</si>
  <si>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</si>
  <si>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</si>
  <si>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</si>
  <si>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</si>
  <si>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</si>
  <si>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</si>
  <si>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</si>
  <si>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</si>
  <si>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</si>
  <si>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</si>
  <si>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</si>
  <si>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</si>
  <si>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</si>
  <si>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</si>
  <si>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</si>
  <si>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</si>
  <si>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</si>
  <si>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</si>
  <si>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</si>
  <si>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</si>
  <si>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</si>
  <si>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</si>
  <si>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</si>
  <si>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</si>
  <si>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</si>
  <si>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</si>
  <si>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</si>
  <si>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</si>
  <si>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</si>
  <si>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</si>
  <si>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</si>
  <si>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</si>
  <si>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</si>
  <si>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</si>
  <si>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</si>
  <si>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</si>
  <si>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</si>
  <si>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</si>
  <si>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</si>
  <si>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</si>
  <si>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</si>
  <si>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</si>
  <si>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</si>
  <si>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</si>
  <si>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</si>
  <si>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</si>
  <si>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</si>
  <si>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</si>
  <si>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</si>
  <si>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</si>
  <si>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</si>
  <si>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</si>
  <si>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</si>
  <si>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</si>
  <si>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</si>
  <si>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</si>
  <si>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</si>
  <si>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</si>
  <si>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</si>
  <si>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</si>
  <si>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</si>
  <si>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</si>
  <si>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</si>
  <si>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</si>
  <si>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</si>
  <si>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</si>
  <si>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</si>
  <si>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</si>
  <si>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</si>
  <si>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</si>
  <si>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</si>
  <si>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</si>
  <si>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</si>
  <si>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</si>
  <si>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</si>
  <si>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</si>
  <si>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</si>
  <si>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</si>
  <si>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</si>
  <si>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</si>
  <si>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</si>
  <si>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</si>
  <si>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</si>
  <si>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</si>
  <si>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</si>
  <si>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</si>
  <si>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</si>
  <si>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</si>
  <si>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</si>
  <si>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</si>
  <si>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</si>
  <si>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</si>
  <si>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</si>
  <si>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</si>
  <si>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</si>
  <si>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</si>
  <si>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</si>
  <si>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</si>
  <si>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</si>
  <si>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</si>
  <si>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</si>
  <si>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</si>
  <si>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</si>
  <si>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</si>
  <si>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</si>
  <si>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</si>
  <si>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</si>
  <si>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</si>
  <si>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</si>
  <si>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</si>
  <si>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</si>
  <si>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</si>
  <si>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</si>
  <si>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</si>
  <si>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</si>
  <si>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</si>
  <si>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</si>
  <si>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</si>
  <si>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</si>
  <si>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</si>
  <si>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</si>
  <si>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</si>
  <si>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</si>
  <si>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</si>
  <si>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</si>
  <si>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</si>
  <si>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</si>
  <si>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</si>
  <si>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</si>
  <si>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</si>
  <si>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</si>
  <si>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</si>
  <si>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</si>
  <si>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</si>
  <si>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</si>
  <si>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</si>
  <si>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</si>
  <si>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</si>
  <si>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</si>
  <si>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</si>
  <si>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</si>
  <si>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</si>
  <si>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</si>
  <si>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</si>
  <si>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</si>
  <si>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</si>
  <si>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</si>
  <si>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</si>
  <si>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</si>
  <si>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</si>
  <si>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</si>
  <si>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</si>
  <si>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</si>
  <si>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</si>
  <si>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</si>
  <si>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</si>
  <si>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</si>
  <si>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</si>
  <si>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</si>
  <si>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</si>
  <si>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</si>
  <si>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</si>
  <si>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</si>
  <si>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</si>
  <si>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</si>
  <si>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</si>
  <si>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</si>
  <si>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</si>
  <si>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</si>
  <si>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</si>
  <si>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</si>
  <si>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</si>
  <si>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</si>
  <si>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</si>
  <si>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</si>
  <si>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</si>
  <si>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</si>
  <si>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</si>
  <si>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</si>
  <si>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</si>
  <si>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</si>
  <si>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</si>
  <si>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</si>
  <si>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</si>
  <si>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</si>
  <si>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</si>
  <si>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</si>
  <si>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</si>
  <si>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</si>
  <si>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</si>
  <si>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</si>
  <si>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</si>
  <si>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</si>
  <si>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</si>
  <si>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</si>
  <si>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</si>
  <si>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</si>
  <si>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</si>
  <si>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</si>
  <si>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</si>
  <si>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</si>
  <si>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</si>
  <si>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</si>
  <si>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</si>
  <si>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</si>
  <si>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</si>
  <si>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</si>
  <si>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</si>
  <si>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</si>
  <si>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</si>
  <si>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</si>
  <si>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</si>
  <si>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</si>
  <si>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</si>
  <si>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</si>
  <si>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</si>
  <si>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</si>
  <si>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</si>
  <si>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</si>
  <si>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</si>
  <si>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</si>
  <si>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</si>
  <si>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</si>
  <si>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</si>
  <si>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</si>
  <si>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</si>
  <si>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</si>
  <si>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</si>
  <si>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</si>
  <si>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</si>
  <si>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</si>
  <si>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</si>
  <si>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</si>
  <si>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</si>
  <si>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</si>
  <si>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</si>
  <si>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</si>
  <si>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</si>
  <si>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</si>
  <si>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</si>
  <si>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</si>
  <si>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</si>
  <si>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</si>
  <si>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</si>
  <si>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</si>
  <si>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</si>
  <si>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</si>
  <si>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</si>
  <si>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</si>
  <si>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</si>
  <si>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</si>
  <si>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</si>
  <si>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</si>
  <si>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</si>
  <si>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</si>
  <si>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</si>
  <si>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</si>
  <si>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</si>
  <si>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</si>
  <si>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</si>
  <si>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</si>
  <si>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</si>
  <si>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</si>
  <si>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</si>
  <si>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</si>
  <si>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</si>
  <si>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</si>
  <si>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</si>
  <si>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</si>
  <si>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</si>
  <si>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</si>
  <si>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</si>
  <si>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</si>
  <si>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</si>
  <si>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</si>
  <si>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</si>
  <si>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</si>
  <si>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</si>
  <si>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</si>
  <si>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</si>
  <si>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</si>
  <si>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</si>
  <si>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</si>
  <si>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</si>
  <si>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</si>
  <si>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</si>
  <si>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</si>
  <si>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</si>
  <si>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</si>
  <si>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</si>
  <si>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</si>
  <si>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</si>
  <si>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</si>
  <si>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</si>
  <si>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</si>
  <si>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</si>
  <si>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</si>
  <si>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</si>
  <si>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</si>
  <si>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</si>
  <si>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</si>
  <si>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</si>
  <si>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</si>
  <si>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</si>
  <si>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</si>
  <si>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</si>
  <si>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</si>
  <si>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</si>
  <si>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</si>
  <si>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</si>
  <si>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</si>
  <si>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</si>
  <si>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</si>
  <si>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</si>
  <si>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</si>
  <si>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</si>
  <si>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</si>
  <si>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</si>
  <si>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</si>
  <si>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</si>
  <si>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</si>
  <si>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</si>
  <si>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</si>
  <si>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</si>
  <si>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</si>
  <si>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</si>
  <si>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</si>
  <si>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</si>
  <si>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</si>
  <si>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</si>
  <si>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</si>
  <si>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</si>
  <si>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</si>
  <si>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</si>
  <si>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</si>
  <si>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</si>
  <si>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</si>
  <si>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</si>
  <si>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</si>
  <si>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</si>
  <si>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</si>
  <si>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</si>
  <si>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</si>
  <si>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</si>
  <si>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</si>
  <si>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</si>
  <si>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</si>
  <si>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</si>
  <si>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</si>
  <si>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</si>
  <si>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</si>
  <si>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</si>
  <si>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</si>
  <si>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</si>
  <si>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</si>
  <si>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</si>
  <si>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</si>
  <si>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</si>
  <si>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</si>
  <si>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</si>
  <si>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</si>
  <si>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</si>
  <si>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</si>
  <si>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</si>
  <si>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</si>
  <si>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</si>
  <si>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</si>
  <si>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</si>
  <si>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</si>
  <si>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</si>
  <si>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</si>
  <si>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</si>
  <si>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</si>
  <si>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</si>
  <si>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</si>
  <si>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</si>
  <si>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</si>
  <si>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</si>
  <si>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</si>
  <si>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</si>
  <si>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</si>
  <si>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</si>
  <si>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</si>
  <si>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</si>
  <si>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</si>
  <si>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</si>
  <si>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</si>
  <si>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</si>
  <si>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</si>
  <si>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</si>
  <si>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</si>
  <si>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</si>
  <si>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</si>
  <si>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</si>
  <si>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</si>
  <si>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</si>
  <si>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</si>
  <si>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</si>
  <si>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</si>
  <si>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</si>
  <si>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</si>
  <si>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</si>
  <si>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</si>
  <si>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</si>
  <si>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</si>
  <si>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</si>
  <si>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</si>
  <si>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</si>
  <si>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</si>
  <si>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</si>
  <si>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</si>
  <si>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</si>
  <si>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</si>
  <si>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</si>
  <si>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</si>
  <si>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</si>
  <si>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</si>
  <si>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</si>
  <si>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</si>
  <si>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</si>
  <si>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</si>
  <si>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</si>
  <si>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</si>
  <si>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</si>
  <si>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</si>
  <si>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</si>
  <si>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</si>
  <si>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</si>
  <si>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</si>
  <si>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</si>
  <si>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</si>
  <si>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</si>
  <si>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</si>
  <si>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</si>
  <si>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</si>
  <si>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</si>
  <si>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</si>
  <si>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</si>
  <si>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</si>
  <si>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</si>
  <si>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</si>
  <si>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</si>
  <si>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</si>
  <si>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</si>
  <si>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</si>
  <si>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</si>
  <si>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</si>
  <si>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</si>
  <si>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</si>
  <si>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</si>
  <si>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</si>
  <si>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</si>
  <si>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</si>
  <si>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</si>
  <si>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</si>
  <si>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</si>
  <si>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</si>
  <si>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</si>
  <si>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</si>
  <si>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</si>
  <si>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</si>
  <si>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</si>
  <si>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</si>
  <si>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</si>
  <si>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</si>
  <si>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</si>
  <si>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</si>
  <si>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</si>
  <si>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</si>
  <si>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</si>
  <si>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</si>
  <si>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</si>
  <si>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</si>
  <si>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</si>
  <si>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</si>
  <si>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</si>
  <si>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</si>
  <si>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</si>
  <si>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</si>
  <si>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</si>
  <si>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</si>
  <si>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</si>
  <si>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</si>
  <si>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</si>
  <si>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</si>
  <si>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</si>
  <si>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</si>
  <si>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</si>
  <si>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</si>
  <si>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</si>
  <si>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</si>
  <si>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</si>
  <si>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</si>
  <si>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</si>
  <si>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</si>
  <si>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</si>
  <si>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</si>
  <si>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</si>
  <si>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</si>
  <si>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</si>
  <si>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</si>
  <si>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</si>
  <si>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</si>
  <si>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</si>
  <si>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</si>
  <si>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</si>
  <si>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</si>
  <si>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</si>
  <si>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</si>
  <si>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</si>
  <si>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</si>
  <si>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</si>
  <si>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</si>
  <si>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</si>
  <si>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</si>
  <si>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</si>
  <si>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</si>
  <si>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</si>
  <si>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</si>
  <si>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</si>
  <si>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</si>
  <si>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</si>
  <si>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</si>
  <si>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</si>
  <si>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</si>
  <si>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</si>
  <si>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</si>
  <si>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</si>
  <si>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</si>
  <si>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</si>
  <si>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</si>
  <si>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</si>
  <si>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</si>
  <si>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</si>
  <si>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</si>
  <si>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</si>
  <si>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</si>
  <si>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</si>
  <si>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</si>
  <si>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</si>
  <si>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</si>
  <si>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</si>
  <si>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</si>
  <si>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</si>
  <si>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</si>
  <si>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</si>
  <si>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</si>
  <si>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</si>
  <si>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</si>
  <si>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</si>
  <si>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</si>
  <si>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</si>
  <si>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</si>
  <si>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</si>
  <si>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</si>
  <si>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</si>
  <si>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</si>
  <si>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</si>
  <si>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</si>
  <si>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</si>
  <si>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</si>
  <si>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</si>
  <si>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</si>
  <si>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</si>
  <si>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</si>
  <si>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</si>
  <si>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</si>
  <si>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</si>
  <si>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</si>
  <si>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</si>
  <si>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</si>
  <si>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</si>
  <si>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</si>
  <si>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</si>
  <si>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</si>
  <si>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</si>
  <si>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</si>
  <si>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</si>
  <si>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</si>
  <si>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</si>
  <si>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</si>
  <si>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</si>
  <si>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</si>
  <si>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</si>
  <si>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</si>
  <si>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</si>
  <si>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</si>
  <si>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</si>
  <si>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</si>
  <si>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</si>
  <si>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</si>
  <si>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</si>
  <si>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</si>
  <si>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</si>
  <si>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</si>
  <si>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</si>
  <si>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</si>
  <si>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</si>
  <si>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</si>
  <si>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</si>
  <si>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</si>
  <si>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</si>
  <si>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</si>
  <si>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</si>
  <si>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</si>
  <si>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</si>
  <si>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</si>
  <si>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</si>
  <si>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</si>
  <si>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</si>
  <si>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</si>
  <si>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</si>
  <si>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</si>
  <si>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</si>
  <si>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</si>
  <si>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</si>
  <si>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</si>
  <si>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</si>
  <si>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</si>
  <si>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</si>
  <si>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</si>
  <si>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</si>
  <si>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</si>
  <si>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</si>
  <si>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</si>
  <si>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</si>
  <si>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</si>
  <si>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</si>
  <si>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</si>
  <si>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</si>
  <si>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</si>
  <si>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</si>
  <si>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</si>
  <si>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</si>
  <si>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</si>
  <si>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</si>
  <si>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</si>
  <si>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</si>
  <si>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</si>
  <si>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</si>
  <si>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</si>
  <si>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</si>
  <si>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</si>
  <si>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</si>
  <si>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</si>
  <si>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</si>
  <si>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</si>
  <si>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</si>
  <si>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</si>
  <si>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</si>
  <si>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</si>
  <si>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</si>
  <si>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</si>
  <si>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</si>
  <si>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</si>
  <si>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</si>
  <si>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</si>
  <si>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</si>
  <si>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</si>
  <si>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</si>
  <si>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</si>
  <si>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</si>
  <si>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</si>
  <si>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</si>
  <si>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</si>
  <si>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</si>
  <si>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</si>
  <si>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</si>
  <si>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</si>
  <si>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</si>
  <si>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</si>
  <si>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</si>
  <si>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</si>
  <si>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</si>
  <si>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</si>
  <si>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</si>
  <si>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</si>
  <si>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</si>
  <si>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</si>
  <si>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</si>
  <si>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</si>
  <si>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</si>
  <si>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</si>
  <si>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</si>
  <si>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</si>
  <si>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</si>
  <si>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</si>
  <si>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</si>
  <si>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</si>
  <si>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</si>
  <si>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</si>
  <si>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</si>
  <si>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</si>
  <si>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</si>
  <si>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</si>
  <si>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</si>
  <si>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</si>
  <si>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</si>
  <si>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</si>
  <si>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</si>
  <si>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</si>
  <si>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</si>
  <si>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</si>
  <si>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</si>
  <si>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</si>
  <si>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</si>
  <si>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</si>
  <si>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</si>
  <si>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</si>
  <si>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</si>
  <si>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</si>
  <si>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</si>
  <si>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</si>
  <si>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</si>
  <si>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</si>
  <si>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</si>
  <si>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</si>
  <si>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</si>
  <si>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</si>
  <si>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</si>
  <si>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</si>
  <si>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</si>
  <si>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</si>
  <si>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</si>
  <si>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</si>
  <si>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</si>
  <si>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</si>
  <si>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</si>
  <si>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</si>
  <si>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</si>
  <si>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</si>
  <si>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</si>
  <si>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</si>
  <si>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</si>
  <si>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</si>
  <si>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</si>
  <si>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</si>
  <si>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</si>
  <si>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</si>
  <si>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</si>
  <si>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</si>
  <si>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</si>
  <si>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</si>
  <si>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</si>
  <si>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</si>
  <si>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</si>
  <si>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</si>
  <si>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</si>
  <si>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</si>
  <si>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</si>
  <si>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</si>
  <si>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</si>
  <si>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</si>
  <si>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</si>
  <si>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</si>
  <si>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</si>
  <si>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</si>
  <si>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</si>
  <si>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</si>
  <si>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</si>
  <si>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</si>
  <si>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</si>
  <si>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</si>
  <si>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</si>
  <si>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</si>
  <si>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</si>
  <si>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</si>
  <si>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</si>
  <si>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</si>
  <si>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</si>
  <si>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</si>
  <si>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</si>
  <si>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</si>
  <si>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</si>
  <si>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</si>
  <si>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</si>
  <si>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</si>
  <si>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</si>
  <si>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</si>
  <si>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</si>
  <si>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</si>
  <si>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</si>
  <si>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</si>
  <si>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</si>
  <si>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</si>
  <si>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</si>
  <si>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</si>
  <si>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</si>
  <si>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</si>
  <si>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</si>
  <si>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</si>
  <si>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</si>
  <si>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</si>
  <si>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</si>
  <si>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</si>
  <si>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</si>
  <si>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</si>
  <si>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</si>
  <si>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</si>
  <si>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</si>
  <si>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</si>
  <si>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</si>
  <si>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</si>
  <si>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</si>
  <si>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</si>
  <si>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</si>
  <si>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</si>
  <si>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</si>
  <si>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</si>
  <si>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</si>
  <si>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</si>
  <si>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</si>
  <si>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</si>
  <si>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</si>
  <si>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</si>
  <si>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</si>
  <si>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</si>
  <si>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</si>
  <si>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</si>
  <si>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</si>
  <si>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</si>
  <si>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</si>
  <si>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</si>
  <si>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</si>
  <si>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</si>
  <si>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</si>
  <si>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</si>
  <si>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</si>
  <si>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</si>
  <si>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</si>
  <si>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</si>
  <si>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</si>
  <si>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</si>
  <si>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</si>
  <si>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</si>
  <si>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</si>
  <si>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</si>
  <si>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</si>
  <si>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</si>
  <si>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</si>
  <si>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</si>
  <si>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</si>
  <si>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</si>
  <si>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</si>
  <si>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</si>
  <si>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</si>
  <si>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</si>
  <si>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</si>
  <si>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</si>
  <si>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</si>
  <si>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</si>
  <si>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</si>
  <si>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</si>
  <si>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</si>
  <si>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</si>
  <si>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</si>
  <si>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</si>
  <si>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</si>
  <si>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</si>
  <si>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</si>
  <si>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</si>
  <si>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</si>
  <si>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</si>
  <si>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</si>
  <si>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</si>
  <si>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</si>
  <si>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</si>
  <si>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</si>
  <si>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</si>
  <si>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</si>
  <si>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</si>
  <si>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</si>
  <si>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</si>
  <si>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</si>
  <si>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</si>
  <si>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</si>
  <si>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</si>
  <si>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</si>
  <si>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</si>
  <si>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</si>
  <si>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</si>
  <si>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</si>
  <si>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</si>
  <si>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</si>
  <si>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</si>
  <si>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</si>
  <si>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</si>
  <si>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</si>
  <si>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</si>
  <si>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</si>
  <si>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</si>
  <si>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</si>
  <si>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</si>
  <si>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</si>
  <si>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</si>
  <si>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</si>
  <si>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</si>
  <si>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</si>
  <si>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</si>
  <si>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</si>
  <si>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</si>
  <si>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</si>
  <si>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</si>
  <si>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</si>
  <si>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</si>
  <si>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</si>
  <si>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</si>
  <si>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</si>
  <si>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</si>
  <si>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</si>
  <si>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</si>
  <si>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</si>
  <si>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</si>
  <si>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</si>
  <si>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</si>
  <si>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</si>
  <si>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</si>
  <si>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</si>
  <si>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</si>
  <si>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</si>
  <si>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</si>
  <si>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</si>
  <si>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</si>
  <si>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</si>
  <si>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</si>
  <si>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</si>
  <si>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</si>
  <si>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</si>
  <si>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</si>
  <si>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</si>
  <si>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</si>
  <si>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</si>
  <si>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</si>
  <si>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</si>
  <si>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</si>
  <si>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</si>
  <si>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</si>
  <si>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</si>
  <si>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</si>
  <si>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</si>
  <si>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</si>
  <si>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</si>
  <si>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</si>
  <si>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</si>
  <si>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</si>
  <si>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</si>
  <si>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</si>
  <si>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</si>
  <si>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</si>
  <si>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</si>
  <si>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</si>
  <si>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</si>
  <si>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</si>
  <si>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</si>
  <si>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</si>
  <si>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</si>
  <si>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</si>
  <si>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</si>
  <si>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</si>
  <si>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</si>
  <si>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</si>
  <si>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</si>
  <si>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</si>
  <si>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</si>
  <si>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</si>
  <si>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</si>
  <si>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</si>
  <si>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</si>
  <si>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</si>
  <si>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</si>
  <si>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</si>
  <si>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</si>
  <si>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</si>
  <si>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</si>
  <si>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</si>
  <si>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</si>
  <si>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</si>
  <si>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</si>
  <si>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</si>
  <si>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</si>
  <si>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</si>
  <si>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</si>
  <si>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</si>
  <si>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</si>
  <si>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</si>
  <si>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</si>
  <si>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</si>
  <si>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</si>
  <si>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</si>
  <si>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</si>
  <si>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</si>
  <si>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</si>
  <si>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</si>
  <si>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</si>
  <si>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</si>
  <si>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</si>
  <si>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</si>
  <si>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</si>
  <si>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</si>
  <si>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</si>
  <si>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</si>
  <si>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</si>
  <si>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</si>
  <si>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</si>
  <si>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</si>
  <si>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</si>
  <si>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</si>
  <si>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</si>
  <si>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</si>
  <si>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</si>
  <si>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</si>
  <si>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</si>
  <si>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</si>
  <si>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</si>
  <si>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</si>
  <si>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</si>
  <si>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</si>
  <si>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</si>
  <si>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</si>
  <si>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</si>
  <si>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</si>
  <si>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</si>
  <si>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</si>
  <si>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</si>
  <si>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</si>
  <si>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</si>
  <si>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</si>
  <si>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</si>
  <si>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</si>
  <si>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</si>
  <si>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</si>
  <si>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</si>
  <si>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</si>
  <si>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</si>
  <si>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</si>
  <si>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</si>
  <si>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</si>
  <si>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</si>
  <si>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</si>
  <si>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</si>
  <si>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</si>
  <si>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</si>
  <si>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</si>
  <si>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</si>
  <si>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</si>
  <si>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</si>
  <si>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</si>
  <si>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</si>
  <si>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</si>
  <si>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</si>
  <si>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</si>
  <si>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</si>
  <si>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</si>
  <si>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</si>
  <si>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</si>
  <si>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</si>
  <si>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</si>
  <si>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</si>
  <si>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</si>
  <si>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</si>
  <si>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</si>
  <si>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</si>
  <si>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</si>
  <si>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</si>
  <si>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</si>
  <si>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</si>
  <si>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</si>
  <si>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</si>
  <si>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</si>
  <si>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</si>
  <si>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</si>
  <si>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</si>
  <si>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</si>
  <si>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</si>
  <si>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</si>
  <si>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</si>
  <si>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</si>
  <si>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</si>
  <si>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</si>
  <si>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</si>
  <si>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</si>
  <si>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</si>
  <si>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</si>
  <si>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</si>
  <si>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</si>
  <si>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</si>
  <si>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</si>
  <si>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</si>
  <si>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</si>
  <si>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</si>
  <si>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</si>
  <si>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</si>
  <si>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</si>
  <si>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</si>
  <si>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</si>
  <si>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</si>
  <si>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</si>
  <si>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</si>
  <si>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</si>
  <si>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</si>
  <si>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</si>
  <si>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</si>
  <si>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</si>
  <si>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</si>
  <si>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</si>
  <si>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</si>
  <si>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</si>
  <si>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</si>
  <si>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</si>
  <si>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</si>
  <si>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</si>
  <si>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</si>
  <si>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</si>
  <si>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</si>
  <si>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</si>
  <si>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</si>
  <si>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</si>
  <si>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</si>
  <si>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</si>
  <si>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</si>
  <si>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</si>
  <si>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</si>
  <si>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</si>
  <si>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</si>
  <si>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</si>
  <si>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</si>
  <si>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</si>
  <si>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</si>
  <si>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</si>
  <si>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</si>
  <si>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</si>
  <si>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</si>
  <si>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</si>
  <si>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</si>
  <si>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</si>
  <si>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</si>
  <si>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</si>
  <si>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</si>
  <si>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</si>
  <si>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</si>
  <si>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</si>
  <si>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</si>
  <si>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</si>
  <si>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</si>
  <si>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</si>
  <si>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</si>
  <si>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</si>
  <si>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</si>
  <si>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</si>
  <si>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</si>
  <si>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</si>
  <si>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</si>
  <si>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</si>
  <si>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</si>
  <si>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</si>
  <si>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</si>
  <si>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</si>
  <si>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</si>
  <si>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</si>
  <si>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</si>
  <si>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</si>
  <si>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</si>
  <si>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</si>
  <si>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</si>
  <si>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</si>
  <si>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</si>
  <si>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</si>
  <si>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</si>
  <si>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</si>
  <si>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</si>
  <si>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</si>
  <si>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</si>
  <si>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</si>
  <si>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</si>
  <si>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</si>
  <si>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</si>
  <si>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</si>
  <si>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</si>
  <si>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</si>
  <si>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</si>
  <si>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</si>
  <si>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</si>
  <si>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</si>
  <si>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</si>
  <si>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</si>
  <si>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</si>
  <si>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</si>
  <si>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</si>
  <si>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</si>
  <si>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</si>
  <si>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</si>
  <si>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</si>
  <si>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</si>
  <si>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</si>
  <si>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</si>
  <si>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</si>
  <si>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</si>
  <si>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</si>
  <si>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</si>
  <si>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</si>
  <si>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</si>
  <si>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</si>
  <si>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</si>
  <si>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</si>
  <si>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</si>
  <si>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</si>
  <si>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</si>
  <si>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</si>
  <si>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</si>
  <si>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</si>
  <si>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</si>
  <si>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</si>
  <si>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</si>
  <si>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</si>
  <si>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</si>
  <si>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</si>
  <si>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</si>
  <si>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</si>
  <si>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</si>
  <si>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</si>
  <si>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</si>
  <si>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</si>
  <si>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</si>
  <si>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</si>
  <si>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</si>
  <si>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</si>
  <si>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</si>
  <si>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</si>
  <si>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</si>
  <si>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</si>
  <si>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</si>
  <si>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</si>
  <si>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</si>
  <si>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</si>
  <si>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</si>
  <si>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</si>
  <si>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</si>
  <si>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</si>
  <si>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</si>
  <si>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</si>
  <si>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</si>
  <si>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</si>
  <si>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</si>
  <si>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</si>
  <si>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</si>
  <si>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</si>
  <si>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</si>
  <si>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</si>
  <si>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</si>
  <si>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</si>
  <si>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</si>
  <si>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</si>
  <si>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</si>
  <si>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</si>
  <si>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</si>
  <si>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</si>
  <si>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</si>
  <si>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</si>
  <si>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</si>
  <si>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</si>
  <si>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</si>
  <si>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</si>
  <si>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</si>
  <si>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</si>
  <si>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</si>
  <si>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</si>
  <si>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</si>
  <si>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</si>
  <si>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</si>
  <si>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</si>
  <si>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</si>
  <si>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</si>
  <si>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</si>
  <si>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</si>
  <si>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</si>
  <si>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</si>
  <si>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</si>
  <si>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</si>
  <si>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</si>
  <si>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</si>
  <si>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</si>
  <si>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</si>
  <si>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</si>
  <si>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</si>
  <si>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</si>
  <si>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</si>
  <si>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</si>
  <si>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</si>
  <si>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</si>
  <si>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</si>
  <si>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</si>
  <si>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</si>
  <si>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</si>
  <si>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</si>
  <si>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</si>
  <si>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</si>
  <si>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</si>
  <si>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</si>
  <si>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</si>
  <si>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</si>
  <si>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</si>
  <si>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</si>
  <si>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</si>
  <si>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</si>
  <si>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</si>
  <si>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</si>
  <si>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</si>
  <si>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</si>
  <si>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</si>
  <si>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</si>
  <si>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</si>
  <si>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</si>
  <si>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</si>
  <si>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</si>
  <si>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</si>
  <si>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</si>
  <si>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</si>
  <si>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</si>
  <si>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</si>
  <si>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</si>
  <si>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</si>
  <si>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</si>
  <si>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</si>
  <si>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</si>
  <si>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</si>
  <si>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</si>
  <si>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</si>
  <si>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</si>
  <si>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</si>
  <si>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</si>
  <si>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</si>
  <si>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</si>
  <si>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</si>
  <si>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</si>
  <si>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</si>
  <si>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</si>
  <si>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</si>
  <si>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</si>
  <si>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</si>
  <si>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</si>
  <si>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</si>
  <si>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</si>
  <si>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</si>
  <si>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</si>
  <si>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</si>
  <si>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</si>
  <si>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</si>
  <si>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</si>
  <si>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</si>
  <si>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</si>
  <si>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</si>
  <si>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</si>
  <si>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</si>
  <si>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</si>
  <si>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</si>
  <si>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</si>
  <si>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</si>
  <si>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</si>
  <si>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</si>
  <si>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</si>
  <si>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</si>
  <si>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</si>
  <si>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</si>
  <si>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</si>
  <si>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</si>
  <si>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</si>
  <si>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</si>
  <si>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</si>
  <si>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</si>
  <si>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</si>
  <si>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</si>
  <si>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</si>
  <si>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</si>
  <si>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</si>
  <si>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</si>
  <si>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</si>
  <si>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</si>
  <si>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</si>
  <si>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</si>
  <si>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</si>
  <si>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</si>
  <si>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</si>
  <si>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</si>
  <si>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</si>
  <si>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</si>
  <si>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</si>
  <si>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</si>
  <si>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</si>
  <si>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</si>
  <si>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</si>
  <si>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</si>
  <si>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</si>
  <si>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</si>
  <si>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</si>
  <si>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</si>
  <si>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</si>
  <si>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</si>
  <si>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</si>
  <si>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</si>
  <si>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</si>
  <si>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</si>
  <si>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</si>
  <si>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</si>
  <si>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</si>
  <si>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</si>
  <si>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</si>
  <si>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</si>
  <si>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</si>
  <si>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</si>
  <si>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</si>
  <si>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</si>
  <si>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</si>
  <si>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</si>
  <si>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</si>
  <si>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</si>
  <si>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</si>
  <si>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</si>
  <si>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</si>
  <si>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</si>
  <si>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</si>
  <si>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</si>
  <si>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</si>
  <si>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</si>
  <si>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</si>
  <si>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</si>
  <si>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</si>
  <si>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</si>
  <si>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</si>
  <si>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</si>
  <si>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</si>
  <si>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</si>
  <si>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</si>
  <si>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</si>
  <si>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</si>
  <si>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</si>
  <si>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</si>
  <si>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</si>
  <si>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</si>
  <si>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</si>
  <si>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</si>
  <si>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</si>
  <si>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</si>
  <si>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</si>
  <si>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</si>
  <si>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</si>
  <si>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</si>
  <si>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</si>
  <si>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</si>
  <si>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</si>
  <si>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</si>
  <si>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</si>
  <si>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</si>
  <si>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</si>
  <si>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</si>
  <si>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</si>
  <si>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</si>
  <si>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</si>
  <si>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</si>
  <si>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</si>
  <si>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</si>
  <si>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</si>
  <si>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</si>
  <si>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</si>
  <si>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</si>
  <si>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</si>
  <si>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</si>
  <si>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</si>
  <si>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</si>
  <si>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</si>
  <si>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</si>
  <si>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</si>
  <si>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</si>
  <si>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</si>
  <si>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</si>
  <si>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</si>
  <si>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</si>
  <si>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</si>
  <si>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</si>
  <si>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</si>
  <si>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</si>
  <si>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</si>
  <si>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</si>
  <si>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</si>
  <si>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</si>
  <si>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</si>
  <si>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</si>
  <si>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</si>
  <si>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</si>
  <si>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</si>
  <si>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</si>
  <si>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</si>
  <si>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</si>
  <si>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</si>
  <si>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</si>
  <si>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</si>
  <si>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</si>
  <si>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</si>
  <si>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</si>
  <si>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</si>
  <si>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</si>
  <si>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</si>
  <si>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</si>
  <si>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</si>
  <si>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</si>
  <si>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</si>
  <si>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</si>
  <si>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</si>
  <si>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</si>
  <si>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</si>
  <si>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</si>
  <si>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</si>
  <si>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</si>
  <si>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</si>
  <si>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</si>
  <si>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</si>
  <si>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</si>
  <si>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</si>
  <si>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</si>
  <si>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</si>
  <si>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</si>
  <si>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</si>
  <si>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</si>
  <si>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</si>
  <si>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</si>
  <si>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</si>
  <si>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</si>
  <si>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</si>
  <si>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</si>
  <si>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</si>
  <si>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</si>
  <si>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</si>
  <si>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</si>
  <si>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</si>
  <si>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</si>
  <si>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</si>
  <si>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</si>
  <si>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</si>
  <si>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</si>
  <si>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</si>
  <si>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</si>
  <si>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</si>
  <si>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</si>
  <si>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</si>
  <si>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</si>
  <si>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</si>
  <si>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</si>
  <si>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</si>
  <si>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</si>
  <si>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</si>
  <si>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</si>
  <si>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</si>
  <si>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</si>
  <si>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</si>
  <si>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</si>
  <si>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</si>
  <si>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</si>
  <si>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</si>
  <si>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</si>
  <si>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</si>
  <si>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</si>
  <si>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</si>
  <si>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</si>
  <si>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</si>
  <si>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</si>
  <si>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</si>
  <si>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</si>
  <si>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</si>
  <si>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</si>
  <si>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</si>
  <si>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</si>
  <si>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</si>
  <si>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</si>
  <si>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</si>
  <si>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</si>
  <si>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</si>
  <si>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</si>
  <si>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</si>
  <si>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</si>
  <si>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</si>
  <si>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</si>
  <si>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</si>
  <si>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</si>
  <si>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</si>
  <si>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</si>
  <si>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</si>
  <si>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</si>
  <si>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</si>
  <si>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</si>
  <si>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</si>
  <si>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</si>
  <si>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</si>
  <si>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</si>
  <si>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</si>
  <si>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</si>
  <si>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</si>
  <si>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</si>
  <si>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</si>
  <si>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</si>
  <si>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</si>
  <si>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</si>
  <si>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</si>
  <si>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</si>
  <si>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</si>
  <si>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</si>
  <si>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</si>
  <si>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</si>
  <si>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</si>
  <si>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</si>
  <si>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</si>
  <si>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</si>
  <si>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</si>
  <si>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</si>
  <si>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</si>
  <si>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</si>
  <si>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</si>
  <si>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</si>
  <si>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</si>
  <si>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</si>
  <si>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</si>
  <si>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</si>
  <si>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</si>
  <si>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</si>
  <si>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</si>
  <si>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</si>
  <si>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</si>
  <si>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</si>
  <si>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</si>
  <si>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</si>
  <si>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</si>
  <si>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</si>
  <si>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</si>
  <si>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</si>
  <si>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</si>
  <si>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</si>
  <si>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</si>
  <si>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</si>
  <si>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</si>
  <si>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</si>
  <si>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</si>
  <si>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</si>
  <si>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</si>
  <si>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</si>
  <si>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</si>
  <si>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</si>
  <si>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</si>
  <si>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</si>
  <si>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</si>
  <si>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</si>
  <si>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</si>
  <si>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</si>
  <si>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</si>
  <si>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</si>
  <si>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</si>
  <si>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</si>
  <si>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</si>
  <si>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</si>
  <si>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</si>
  <si>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</si>
  <si>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</si>
  <si>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</si>
  <si>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</si>
  <si>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</si>
  <si>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</si>
  <si>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</si>
  <si>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</si>
  <si>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</si>
  <si>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</si>
  <si>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</si>
  <si>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</si>
  <si>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</si>
  <si>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</si>
  <si>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</si>
  <si>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</si>
  <si>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</si>
  <si>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</si>
  <si>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</si>
  <si>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</si>
  <si>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</si>
  <si>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</si>
  <si>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</si>
  <si>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</si>
  <si>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</si>
  <si>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</si>
  <si>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</si>
  <si>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</si>
  <si>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</si>
  <si>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</si>
  <si>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</si>
  <si>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</si>
  <si>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</si>
  <si>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</si>
  <si>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</si>
  <si>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</si>
  <si>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</si>
  <si>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</si>
  <si>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</si>
  <si>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</si>
  <si>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</si>
  <si>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</si>
  <si>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</si>
  <si>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</si>
  <si>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</si>
  <si>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</si>
  <si>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</si>
  <si>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</si>
  <si>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</si>
  <si>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</si>
  <si>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</si>
  <si>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</si>
  <si>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</si>
  <si>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</si>
  <si>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</si>
  <si>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</si>
  <si>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</si>
  <si>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</si>
  <si>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</si>
  <si>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</si>
  <si>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</si>
  <si>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</si>
  <si>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</si>
  <si>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</si>
  <si>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</si>
  <si>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</si>
  <si>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</si>
  <si>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</si>
  <si>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</si>
  <si>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</si>
  <si>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</si>
  <si>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</si>
  <si>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</si>
  <si>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</si>
  <si>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</si>
  <si>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</si>
  <si>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</si>
  <si>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</si>
  <si>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</si>
  <si>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</si>
  <si>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</si>
  <si>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</si>
  <si>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</si>
  <si>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</si>
  <si>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</si>
  <si>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</si>
  <si>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</si>
  <si>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</si>
  <si>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</si>
  <si>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</si>
  <si>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</si>
  <si>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</si>
  <si>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</si>
  <si>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</si>
  <si>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</si>
  <si>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</si>
  <si>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</si>
  <si>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</si>
  <si>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</si>
  <si>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</si>
  <si>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</si>
  <si>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</si>
  <si>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</si>
  <si>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</si>
  <si>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</si>
  <si>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</si>
  <si>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</si>
  <si>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</si>
  <si>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</si>
  <si>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</si>
  <si>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</si>
  <si>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</si>
  <si>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</si>
  <si>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</si>
  <si>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</si>
  <si>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</si>
  <si>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</si>
  <si>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</si>
  <si>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</si>
  <si>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</si>
  <si>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</si>
  <si>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</si>
  <si>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</si>
  <si>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</si>
  <si>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</si>
  <si>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</si>
  <si>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</si>
  <si>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</si>
  <si>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</si>
  <si>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</si>
  <si>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</si>
  <si>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</si>
  <si>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</si>
  <si>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</si>
  <si>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</si>
  <si>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</si>
  <si>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</si>
  <si>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</si>
  <si>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</si>
  <si>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</si>
  <si>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</si>
  <si>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</si>
  <si>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</si>
  <si>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</si>
  <si>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</si>
  <si>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</si>
  <si>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</si>
  <si>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</si>
  <si>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</si>
  <si>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</si>
  <si>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</si>
  <si>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</si>
  <si>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</si>
  <si>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</si>
  <si>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</si>
  <si>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</si>
  <si>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</si>
  <si>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</si>
  <si>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</si>
  <si>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</si>
  <si>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</si>
  <si>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</si>
  <si>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</si>
  <si>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</si>
  <si>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</si>
  <si>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</si>
  <si>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</si>
  <si>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</si>
  <si>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</si>
  <si>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</si>
  <si>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</si>
  <si>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</si>
  <si>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</si>
  <si>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</si>
  <si>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</si>
  <si>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</si>
  <si>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</si>
  <si>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</si>
  <si>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</si>
  <si>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</si>
  <si>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</si>
  <si>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</si>
  <si>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</si>
  <si>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</si>
  <si>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</si>
  <si>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</si>
  <si>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</si>
  <si>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</si>
  <si>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</si>
  <si>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</si>
  <si>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</si>
  <si>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</si>
  <si>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</si>
  <si>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</si>
  <si>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</si>
  <si>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</si>
  <si>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</si>
  <si>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</si>
  <si>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</si>
  <si>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</si>
  <si>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</si>
  <si>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</si>
  <si>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</si>
  <si>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</si>
  <si>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</si>
  <si>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</si>
  <si>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</si>
  <si>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</si>
  <si>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</si>
  <si>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</si>
  <si>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</si>
  <si>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</si>
  <si>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</si>
  <si>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</si>
  <si>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</si>
  <si>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</si>
  <si>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</si>
  <si>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</si>
  <si>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</si>
  <si>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</si>
  <si>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</si>
  <si>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</si>
  <si>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</si>
  <si>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</si>
  <si>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</si>
  <si>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</si>
  <si>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</si>
  <si>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</si>
  <si>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</si>
  <si>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</si>
  <si>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</si>
  <si>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</si>
  <si>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</si>
  <si>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</si>
  <si>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</si>
  <si>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</si>
  <si>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</si>
  <si>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</si>
  <si>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</si>
  <si>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</si>
  <si>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</si>
  <si>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</si>
  <si>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</si>
  <si>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</si>
  <si>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</si>
  <si>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</si>
  <si>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</si>
  <si>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</si>
  <si>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</si>
  <si>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</si>
  <si>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</si>
  <si>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</si>
  <si>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</si>
  <si>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</si>
  <si>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</si>
  <si>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</si>
  <si>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</si>
  <si>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</si>
  <si>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</si>
  <si>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</si>
  <si>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</si>
  <si>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</si>
  <si>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</si>
  <si>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</si>
  <si>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</si>
  <si>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</si>
  <si>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</si>
  <si>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</si>
  <si>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</si>
  <si>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</si>
  <si>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</si>
  <si>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</si>
  <si>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</si>
  <si>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</si>
  <si>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</si>
  <si>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</si>
  <si>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</si>
  <si>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</si>
  <si>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</si>
  <si>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</si>
  <si>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</si>
  <si>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</si>
  <si>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</si>
  <si>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</si>
  <si>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</si>
  <si>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</si>
  <si>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</si>
  <si>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</si>
  <si>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</si>
  <si>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</si>
  <si>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</si>
  <si>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</si>
  <si>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</si>
  <si>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</si>
  <si>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</si>
  <si>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</si>
  <si>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</si>
  <si>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</si>
  <si>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</si>
  <si>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</si>
  <si>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</si>
  <si>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</si>
  <si>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</si>
  <si>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</si>
  <si>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</si>
  <si>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</si>
  <si>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</si>
  <si>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</si>
  <si>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</si>
  <si>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</si>
  <si>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</si>
  <si>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</si>
  <si>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</si>
  <si>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</si>
  <si>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</si>
  <si>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</si>
  <si>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</si>
  <si>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</si>
  <si>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</si>
  <si>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</si>
  <si>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</si>
  <si>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</si>
  <si>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</si>
  <si>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</si>
  <si>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</si>
  <si>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</si>
  <si>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</si>
  <si>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</si>
  <si>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</si>
  <si>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</si>
  <si>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</si>
  <si>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</si>
  <si>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</si>
  <si>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</si>
  <si>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</si>
  <si>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</si>
  <si>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</si>
  <si>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</si>
  <si>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</si>
  <si>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</si>
  <si>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</si>
  <si>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</si>
  <si>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</si>
  <si>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</si>
  <si>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</si>
  <si>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</si>
  <si>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</si>
  <si>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</si>
  <si>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</si>
  <si>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</si>
  <si>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</si>
  <si>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</si>
  <si>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</si>
  <si>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</si>
  <si>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</si>
  <si>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</si>
  <si>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</si>
  <si>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</si>
  <si>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</si>
  <si>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</si>
  <si>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</si>
  <si>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</si>
  <si>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</si>
  <si>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</si>
  <si>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</si>
  <si>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</si>
  <si>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</si>
  <si>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</si>
  <si>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</si>
  <si>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</si>
  <si>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</si>
  <si>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</si>
  <si>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</si>
  <si>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</si>
  <si>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</si>
  <si>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</si>
  <si>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</si>
  <si>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</si>
  <si>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</si>
  <si>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</si>
  <si>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</si>
  <si>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</si>
  <si>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</si>
  <si>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</si>
  <si>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</si>
  <si>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</si>
  <si>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</si>
  <si>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</si>
  <si>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</si>
  <si>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</si>
  <si>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</si>
  <si>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</si>
  <si>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</si>
  <si>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</si>
  <si>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</si>
  <si>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</si>
  <si>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</si>
  <si>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</si>
  <si>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</si>
  <si>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</si>
  <si>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</si>
  <si>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</si>
  <si>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</si>
  <si>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</si>
  <si>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</si>
  <si>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</si>
  <si>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</si>
  <si>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</si>
  <si>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</si>
  <si>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</si>
  <si>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</si>
  <si>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</si>
  <si>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</si>
  <si>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</si>
  <si>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</si>
  <si>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</si>
  <si>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</si>
  <si>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</si>
  <si>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</si>
  <si>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</si>
  <si>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</si>
  <si>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</si>
  <si>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</si>
  <si>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</si>
  <si>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</si>
  <si>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</si>
  <si>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</si>
  <si>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</si>
  <si>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</si>
  <si>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</si>
  <si>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</si>
  <si>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</si>
  <si>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</si>
  <si>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</si>
  <si>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</si>
  <si>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</si>
  <si>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</si>
  <si>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</si>
  <si>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</si>
  <si>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</si>
  <si>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</si>
  <si>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</si>
  <si>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</si>
  <si>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</si>
  <si>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</si>
  <si>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</si>
  <si>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</si>
  <si>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</si>
  <si>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</si>
  <si>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</si>
  <si>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</si>
  <si>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</si>
  <si>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</si>
  <si>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</si>
  <si>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</si>
  <si>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</si>
  <si>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</si>
  <si>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</si>
  <si>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</si>
  <si>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</si>
  <si>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</si>
  <si>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</si>
  <si>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</si>
  <si>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</si>
  <si>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</si>
  <si>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</si>
  <si>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</si>
  <si>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</si>
  <si>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</si>
  <si>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</si>
  <si>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</si>
  <si>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</si>
  <si>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</si>
  <si>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</si>
  <si>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</si>
  <si>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</si>
  <si>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</si>
  <si>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</si>
  <si>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</si>
  <si>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</si>
  <si>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</si>
  <si>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</si>
  <si>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</si>
  <si>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</si>
  <si>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</si>
  <si>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</si>
  <si>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</si>
  <si>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</si>
  <si>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</si>
  <si>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</si>
  <si>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</si>
  <si>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</si>
  <si>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</si>
  <si>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</si>
  <si>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</si>
  <si>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</si>
  <si>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</si>
  <si>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</si>
  <si>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</si>
  <si>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</si>
  <si>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</si>
  <si>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</si>
  <si>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</si>
  <si>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</si>
  <si>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</si>
  <si>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</si>
  <si>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</si>
  <si>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</si>
  <si>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</si>
  <si>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</si>
  <si>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</si>
  <si>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</si>
  <si>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</si>
  <si>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</si>
  <si>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</si>
  <si>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</si>
  <si>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</si>
  <si>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</si>
  <si>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</si>
  <si>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</si>
  <si>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</si>
  <si>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</si>
  <si>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</si>
  <si>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</si>
  <si>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</si>
  <si>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</si>
  <si>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</si>
  <si>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</si>
  <si>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</si>
  <si>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</si>
  <si>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</si>
  <si>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</si>
  <si>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</si>
  <si>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</si>
  <si>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</si>
  <si>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</si>
  <si>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</si>
  <si>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</si>
  <si>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</si>
  <si>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</si>
  <si>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</si>
  <si>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</si>
  <si>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</si>
  <si>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</si>
  <si>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</si>
  <si>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</si>
  <si>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</si>
  <si>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</si>
  <si>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</si>
  <si>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</si>
  <si>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</si>
  <si>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</si>
  <si>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</si>
  <si>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</si>
  <si>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</si>
  <si>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</si>
  <si>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</si>
  <si>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</si>
  <si>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</si>
  <si>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</si>
  <si>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</si>
  <si>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</si>
  <si>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</si>
  <si>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</si>
  <si>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</si>
  <si>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</si>
  <si>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</si>
  <si>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</si>
  <si>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</si>
  <si>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</si>
  <si>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</si>
  <si>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</si>
  <si>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</si>
  <si>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</si>
  <si>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</si>
  <si>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</si>
  <si>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</si>
  <si>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</si>
  <si>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</si>
  <si>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</si>
  <si>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</si>
  <si>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</si>
  <si>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</si>
  <si>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</si>
  <si>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</si>
  <si>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</si>
  <si>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</si>
  <si>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</si>
  <si>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</si>
  <si>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</si>
  <si>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</si>
  <si>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</si>
  <si>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</si>
  <si>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</si>
  <si>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</si>
  <si>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</si>
  <si>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</si>
  <si>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</si>
  <si>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</si>
  <si>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</si>
  <si>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</si>
  <si>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</si>
  <si>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</si>
  <si>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</si>
  <si>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</si>
  <si>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</si>
  <si>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</si>
  <si>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</si>
  <si>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</si>
  <si>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</si>
  <si>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</si>
  <si>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</si>
  <si>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</si>
  <si>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</si>
  <si>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</si>
  <si>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</si>
  <si>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</si>
  <si>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</si>
  <si>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</si>
  <si>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</si>
  <si>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</si>
  <si>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</si>
  <si>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</si>
  <si>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</si>
  <si>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</si>
  <si>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</si>
  <si>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</si>
  <si>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</si>
  <si>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</si>
  <si>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</si>
  <si>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</si>
  <si>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</si>
  <si>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</si>
  <si>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</si>
  <si>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</si>
  <si>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</si>
  <si>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</si>
  <si>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</si>
  <si>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</si>
  <si>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</si>
  <si>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</si>
  <si>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</si>
  <si>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</si>
  <si>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</si>
  <si>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</si>
  <si>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</si>
  <si>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</si>
  <si>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</si>
  <si>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</si>
  <si>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</si>
  <si>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</si>
  <si>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</si>
  <si>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</si>
  <si>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</si>
  <si>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</si>
  <si>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</si>
  <si>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</si>
  <si>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</si>
  <si>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</si>
  <si>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</si>
  <si>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</si>
  <si>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</si>
  <si>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</si>
  <si>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</si>
  <si>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</si>
  <si>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</si>
  <si>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</si>
  <si>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</si>
  <si>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</si>
  <si>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</si>
  <si>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</si>
  <si>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</si>
  <si>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</si>
  <si>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</si>
  <si>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</si>
  <si>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</si>
  <si>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</si>
  <si>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</si>
  <si>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</si>
  <si>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</si>
  <si>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</si>
  <si>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</si>
  <si>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</si>
  <si>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</si>
  <si>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</si>
  <si>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</si>
  <si>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</si>
  <si>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</si>
  <si>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</si>
  <si>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</si>
  <si>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</si>
  <si>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</si>
  <si>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</si>
  <si>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</si>
  <si>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</si>
  <si>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</si>
  <si>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</si>
  <si>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</si>
  <si>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</si>
  <si>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</si>
  <si>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</si>
  <si>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</si>
  <si>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</si>
  <si>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</si>
  <si>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</si>
  <si>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</si>
  <si>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</si>
  <si>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</si>
  <si>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</si>
  <si>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</si>
  <si>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</si>
  <si>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</si>
  <si>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</si>
  <si>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</si>
  <si>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</si>
  <si>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</si>
  <si>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</si>
  <si>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</si>
  <si>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</si>
  <si>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</si>
  <si>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</si>
  <si>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</si>
  <si>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</si>
  <si>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</si>
  <si>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</si>
  <si>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</si>
  <si>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</si>
  <si>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</si>
  <si>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</si>
  <si>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</si>
  <si>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</si>
  <si>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</si>
  <si>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</si>
  <si>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</si>
  <si>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</si>
  <si>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</si>
  <si>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</si>
  <si>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</si>
  <si>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</si>
  <si>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</si>
  <si>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</si>
  <si>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</si>
  <si>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</si>
  <si>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</si>
  <si>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</si>
  <si>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</si>
  <si>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</si>
  <si>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</si>
  <si>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</si>
  <si>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</si>
  <si>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</si>
  <si>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</si>
  <si>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</si>
  <si>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</si>
  <si>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</si>
  <si>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</si>
  <si>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</si>
  <si>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</si>
  <si>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</si>
  <si>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</si>
  <si>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</si>
  <si>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</si>
  <si>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</si>
  <si>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</si>
  <si>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</si>
  <si>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</si>
  <si>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</si>
  <si>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</si>
  <si>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</si>
  <si>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</si>
  <si>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</si>
  <si>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</si>
  <si>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</si>
  <si>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</si>
  <si>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</si>
  <si>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</si>
  <si>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</si>
  <si>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</si>
  <si>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</si>
  <si>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</si>
  <si>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</si>
  <si>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</si>
  <si>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</si>
  <si>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</si>
  <si>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</si>
  <si>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</si>
  <si>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</si>
  <si>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</si>
  <si>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</si>
  <si>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</si>
  <si>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</si>
  <si>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</si>
  <si>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</si>
  <si>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</si>
  <si>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</si>
  <si>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</si>
  <si>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</si>
  <si>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</si>
  <si>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</si>
  <si>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</si>
  <si>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</si>
  <si>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</si>
  <si>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</si>
  <si>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</si>
  <si>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</si>
  <si>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</si>
  <si>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</si>
  <si>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</si>
  <si>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</si>
  <si>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</si>
  <si>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</si>
  <si>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</si>
  <si>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</si>
  <si>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</si>
  <si>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</si>
  <si>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</si>
  <si>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</si>
  <si>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</si>
  <si>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</si>
  <si>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</si>
  <si>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</si>
  <si>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</si>
  <si>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</si>
  <si>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</si>
  <si>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</si>
  <si>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</si>
  <si>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</si>
  <si>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</si>
  <si>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</si>
  <si>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</si>
  <si>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</si>
  <si>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</si>
  <si>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</si>
  <si>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</si>
  <si>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</si>
  <si>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</si>
  <si>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</si>
  <si>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</si>
  <si>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</si>
  <si>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</si>
  <si>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</si>
  <si>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</si>
  <si>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</si>
  <si>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</si>
  <si>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</si>
  <si>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</si>
  <si>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</si>
  <si>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</si>
  <si>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</si>
  <si>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</si>
  <si>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</si>
  <si>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</si>
  <si>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</si>
  <si>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</si>
  <si>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</si>
  <si>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</si>
  <si>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</si>
  <si>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</si>
  <si>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</si>
  <si>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</si>
  <si>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</si>
  <si>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</si>
  <si>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</si>
  <si>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</si>
  <si>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</si>
  <si>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</si>
  <si>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</si>
  <si>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</si>
  <si>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</si>
  <si>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</si>
  <si>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</si>
  <si>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</si>
  <si>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</si>
  <si>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</si>
  <si>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</si>
  <si>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</si>
  <si>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</si>
  <si>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</si>
  <si>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</si>
  <si>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</si>
  <si>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</si>
  <si>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</si>
  <si>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</si>
  <si>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</si>
  <si>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</si>
  <si>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</si>
  <si>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</si>
  <si>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</si>
  <si>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</si>
  <si>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</si>
  <si>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</si>
  <si>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</si>
  <si>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</si>
  <si>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</si>
  <si>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</si>
  <si>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</si>
  <si>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</si>
  <si>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</si>
  <si>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</si>
  <si>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</si>
  <si>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</si>
  <si>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</si>
  <si>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</si>
  <si>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</si>
  <si>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</si>
  <si>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</si>
  <si>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</si>
  <si>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</si>
  <si>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</si>
  <si>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</si>
  <si>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</si>
  <si>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</si>
  <si>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</si>
  <si>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</si>
  <si>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</si>
  <si>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</si>
  <si>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</si>
  <si>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</si>
  <si>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</si>
  <si>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</si>
  <si>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</si>
  <si>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</si>
  <si>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</si>
  <si>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</si>
  <si>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</si>
  <si>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</si>
  <si>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</si>
  <si>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</si>
  <si>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</si>
  <si>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</si>
  <si>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</si>
  <si>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</si>
  <si>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</si>
  <si>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</si>
  <si>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</si>
  <si>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</si>
  <si>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</si>
  <si>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</si>
  <si>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</si>
  <si>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</si>
  <si>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</si>
  <si>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</si>
  <si>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</si>
  <si>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</si>
  <si>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</si>
  <si>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</si>
  <si>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</si>
  <si>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</si>
  <si>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</si>
  <si>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</si>
  <si>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</si>
  <si>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</si>
  <si>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</si>
  <si>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</si>
  <si>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</si>
  <si>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</si>
  <si>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</si>
  <si>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</si>
  <si>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</si>
  <si>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</si>
  <si>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</si>
  <si>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</si>
  <si>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</si>
  <si>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</si>
  <si>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</si>
  <si>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</si>
  <si>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</si>
  <si>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</si>
  <si>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</si>
  <si>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</si>
  <si>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</si>
  <si>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</si>
  <si>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</si>
  <si>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</si>
  <si>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</si>
  <si>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</si>
  <si>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</si>
  <si>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</si>
  <si>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</si>
  <si>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</si>
  <si>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</si>
  <si>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</si>
  <si>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</si>
  <si>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</si>
  <si>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</si>
  <si>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</si>
  <si>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</si>
  <si>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</si>
  <si>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</si>
  <si>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</si>
  <si>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</si>
  <si>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</si>
  <si>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</si>
  <si>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</si>
  <si>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</si>
  <si>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</si>
  <si>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</si>
  <si>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</si>
  <si>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</si>
  <si>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</si>
  <si>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</si>
  <si>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</si>
  <si>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</si>
  <si>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</si>
  <si>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</si>
  <si>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</si>
  <si>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</si>
  <si>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</si>
  <si>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</si>
  <si>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</si>
  <si>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</si>
  <si>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</si>
  <si>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</si>
  <si>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</si>
  <si>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</si>
  <si>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</si>
  <si>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</si>
  <si>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</si>
  <si>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</si>
  <si>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</si>
  <si>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</si>
  <si>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</si>
  <si>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</si>
  <si>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</si>
  <si>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</si>
  <si>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</si>
  <si>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</si>
  <si>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</si>
  <si>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</si>
  <si>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</si>
  <si>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</si>
  <si>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</si>
  <si>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</si>
  <si>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</si>
  <si>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</si>
  <si>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</si>
  <si>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</si>
  <si>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</si>
  <si>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</si>
  <si>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</si>
  <si>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</si>
  <si>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</si>
  <si>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</si>
  <si>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</si>
  <si>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</si>
  <si>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</si>
  <si>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</si>
  <si>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</si>
  <si>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</si>
  <si>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</si>
  <si>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</si>
  <si>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</si>
  <si>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</si>
  <si>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</si>
  <si>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</si>
  <si>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</si>
  <si>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</si>
  <si>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</si>
  <si>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</si>
  <si>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</si>
  <si>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</si>
  <si>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</si>
  <si>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</si>
  <si>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</si>
  <si>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</si>
  <si>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</si>
  <si>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</si>
  <si>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</si>
  <si>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</si>
  <si>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</si>
  <si>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</si>
  <si>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</si>
  <si>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</si>
  <si>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</si>
  <si>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</si>
  <si>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</si>
  <si>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</si>
  <si>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</si>
  <si>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</si>
  <si>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</si>
  <si>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</si>
  <si>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</si>
  <si>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</si>
  <si>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</si>
  <si>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</si>
  <si>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</si>
  <si>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</si>
  <si>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</si>
  <si>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</si>
  <si>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</si>
  <si>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</si>
  <si>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</si>
  <si>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</si>
  <si>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</si>
  <si>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</si>
  <si>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</si>
  <si>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</si>
  <si>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</si>
  <si>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</si>
  <si>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</si>
  <si>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</si>
  <si>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</si>
  <si>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</si>
  <si>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</si>
  <si>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</si>
  <si>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</si>
  <si>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</si>
  <si>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</si>
  <si>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</si>
  <si>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</si>
  <si>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</si>
  <si>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</si>
  <si>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</si>
  <si>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</si>
  <si>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</si>
  <si>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</si>
  <si>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</si>
  <si>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</si>
  <si>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</si>
  <si>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</si>
  <si>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</si>
  <si>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</si>
  <si>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</si>
  <si>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</si>
  <si>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</si>
  <si>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</si>
  <si>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</si>
  <si>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</si>
  <si>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</si>
  <si>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</si>
  <si>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</si>
  <si>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</si>
  <si>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</si>
  <si>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</si>
  <si>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</si>
  <si>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</si>
  <si>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</si>
  <si>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</si>
  <si>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</si>
  <si>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</si>
  <si>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</si>
  <si>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</si>
  <si>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</si>
  <si>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</si>
  <si>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</si>
  <si>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</si>
  <si>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</si>
  <si>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</si>
  <si>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</si>
  <si>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</si>
  <si>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</si>
  <si>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</si>
  <si>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</si>
  <si>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</si>
  <si>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</si>
  <si>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</si>
  <si>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</si>
  <si>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</si>
  <si>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</si>
  <si>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</si>
  <si>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</si>
  <si>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</si>
  <si>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</si>
  <si>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</si>
  <si>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</si>
  <si>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</si>
  <si>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</si>
  <si>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</si>
  <si>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</si>
  <si>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</si>
  <si>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</si>
  <si>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</si>
  <si>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</si>
  <si>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</si>
  <si>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</si>
  <si>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</si>
  <si>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</si>
  <si>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</si>
  <si>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</si>
  <si>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</si>
  <si>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</si>
  <si>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</si>
  <si>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</si>
  <si>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</si>
  <si>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</si>
  <si>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</si>
  <si>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</si>
  <si>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</si>
  <si>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</si>
  <si>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</si>
  <si>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</si>
  <si>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</si>
  <si>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</si>
  <si>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</si>
  <si>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</si>
  <si>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</si>
  <si>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</si>
  <si>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</si>
  <si>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</si>
  <si>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</si>
  <si>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</si>
  <si>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</si>
  <si>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</si>
  <si>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</si>
  <si>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</si>
  <si>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</si>
  <si>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</si>
  <si>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</si>
  <si>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</si>
  <si>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</si>
  <si>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</si>
  <si>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</si>
  <si>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</si>
  <si>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</si>
  <si>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</si>
  <si>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</si>
  <si>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</si>
  <si>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</si>
  <si>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</si>
  <si>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</si>
  <si>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</si>
  <si>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</si>
  <si>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</si>
  <si>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</si>
  <si>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</si>
  <si>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</si>
  <si>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</si>
  <si>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</si>
  <si>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</si>
  <si>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</si>
  <si>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</si>
  <si>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</si>
  <si>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</si>
  <si>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</si>
  <si>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</si>
  <si>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</si>
  <si>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</si>
  <si>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</si>
  <si>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</si>
  <si>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</si>
  <si>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</si>
  <si>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</si>
  <si>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</si>
  <si>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</si>
  <si>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</si>
  <si>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</si>
  <si>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</si>
  <si>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</si>
  <si>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</si>
  <si>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</si>
  <si>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</si>
  <si>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</si>
  <si>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</si>
  <si>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</si>
  <si>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</si>
  <si>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</si>
  <si>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</si>
  <si>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</si>
  <si>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</si>
  <si>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</si>
  <si>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</si>
  <si>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</si>
  <si>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</si>
  <si>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</si>
  <si>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</si>
  <si>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</si>
  <si>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</si>
  <si>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</si>
  <si>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</si>
  <si>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</si>
  <si>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</si>
  <si>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</si>
  <si>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</si>
  <si>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</si>
  <si>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</si>
  <si>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</si>
  <si>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</si>
  <si>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</si>
  <si>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</si>
  <si>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</si>
  <si>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</si>
  <si>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</si>
  <si>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</si>
  <si>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</si>
  <si>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</si>
  <si>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</si>
  <si>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</si>
  <si>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</si>
  <si>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</si>
  <si>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</si>
  <si>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</si>
  <si>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</si>
  <si>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</si>
  <si>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</si>
  <si>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</si>
  <si>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</si>
  <si>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</si>
  <si>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</si>
  <si>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</si>
  <si>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</si>
  <si>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</si>
  <si>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</si>
  <si>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</si>
  <si>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</si>
  <si>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</si>
  <si>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</si>
  <si>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</si>
  <si>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</si>
  <si>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</si>
  <si>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</si>
  <si>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</si>
  <si>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</si>
  <si>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</si>
  <si>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</si>
  <si>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</si>
  <si>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</si>
  <si>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</si>
  <si>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</si>
  <si>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</si>
  <si>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</si>
  <si>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</si>
  <si>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</si>
  <si>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</si>
  <si>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</si>
  <si>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</si>
  <si>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</si>
  <si>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</si>
  <si>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</si>
  <si>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</si>
  <si>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</si>
  <si>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</si>
  <si>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</si>
  <si>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</si>
  <si>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</si>
  <si>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</si>
  <si>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</si>
  <si>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</si>
  <si>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</si>
  <si>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</si>
  <si>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</si>
  <si>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</si>
  <si>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</si>
  <si>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</si>
  <si>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</si>
  <si>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</si>
  <si>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</si>
  <si>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</si>
  <si>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</si>
  <si>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</si>
  <si>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</si>
  <si>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</si>
  <si>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</si>
  <si>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</si>
  <si>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</si>
  <si>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</si>
  <si>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</si>
  <si>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</si>
  <si>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</si>
  <si>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</si>
  <si>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</si>
  <si>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</si>
  <si>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</si>
  <si>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</si>
  <si>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</si>
  <si>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</si>
  <si>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</si>
  <si>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</si>
  <si>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</si>
  <si>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</si>
  <si>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</si>
  <si>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</si>
  <si>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</si>
  <si>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</si>
  <si>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</si>
  <si>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</si>
  <si>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</si>
  <si>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</si>
  <si>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</si>
  <si>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</si>
  <si>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</si>
  <si>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</si>
  <si>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</si>
  <si>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</si>
  <si>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</si>
  <si>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</si>
  <si>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</si>
  <si>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</si>
  <si>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</si>
  <si>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</si>
  <si>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</si>
  <si>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</si>
  <si>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</si>
  <si>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</si>
  <si>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</si>
  <si>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</si>
  <si>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</si>
  <si>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</si>
  <si>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</si>
  <si>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</si>
  <si>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</si>
  <si>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</si>
  <si>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</si>
  <si>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</si>
  <si>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</si>
  <si>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</si>
  <si>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</si>
  <si>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</si>
  <si>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</si>
  <si>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</si>
  <si>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</si>
  <si>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</si>
  <si>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</si>
  <si>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</si>
  <si>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</si>
  <si>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</si>
  <si>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</si>
  <si>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</si>
  <si>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</si>
  <si>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</si>
  <si>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</si>
  <si>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</si>
  <si>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</si>
  <si>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</si>
  <si>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</si>
  <si>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</si>
  <si>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</si>
  <si>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</si>
  <si>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</si>
  <si>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</si>
  <si>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</si>
  <si>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</si>
  <si>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</si>
  <si>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</si>
  <si>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</si>
  <si>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</si>
  <si>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</si>
  <si>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</si>
  <si>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</si>
  <si>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</si>
  <si>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</si>
  <si>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</si>
  <si>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</si>
  <si>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</si>
  <si>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</si>
  <si>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</si>
  <si>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</si>
  <si>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</si>
  <si>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</si>
  <si>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</si>
  <si>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</si>
  <si>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</si>
  <si>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</si>
  <si>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</si>
  <si>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</si>
  <si>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</si>
  <si>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</si>
  <si>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</si>
  <si>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</si>
  <si>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</si>
  <si>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</si>
  <si>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</si>
  <si>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</si>
  <si>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</si>
  <si>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</si>
  <si>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</si>
  <si>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</si>
  <si>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</si>
  <si>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</si>
  <si>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</si>
  <si>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</si>
  <si>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</si>
  <si>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</si>
  <si>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</si>
  <si>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</si>
  <si>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</si>
  <si>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</si>
  <si>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</si>
  <si>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</si>
  <si>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</si>
  <si>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</si>
  <si>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</si>
  <si>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</si>
  <si>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</si>
  <si>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</si>
  <si>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</si>
  <si>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</si>
  <si>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</si>
  <si>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</si>
  <si>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</si>
  <si>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</si>
  <si>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</si>
  <si>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</si>
  <si>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</si>
  <si>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</si>
  <si>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</si>
  <si>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</si>
  <si>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</si>
  <si>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</si>
  <si>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</si>
  <si>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</si>
  <si>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</si>
  <si>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</si>
  <si>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</si>
  <si>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</si>
  <si>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</si>
  <si>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</si>
  <si>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</si>
  <si>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</si>
  <si>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</si>
  <si>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</si>
  <si>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</si>
  <si>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</si>
  <si>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</si>
  <si>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</si>
  <si>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</si>
  <si>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</si>
  <si>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</si>
  <si>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</si>
  <si>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</si>
  <si>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</si>
  <si>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</si>
  <si>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</si>
  <si>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</si>
  <si>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</si>
  <si>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</si>
  <si>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</si>
  <si>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</si>
  <si>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</si>
  <si>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</si>
  <si>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</si>
  <si>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</si>
  <si>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</si>
  <si>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</si>
  <si>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</si>
  <si>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</si>
  <si>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</si>
  <si>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</si>
  <si>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</si>
  <si>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</si>
  <si>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</si>
  <si>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</si>
  <si>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</si>
  <si>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</si>
  <si>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</si>
  <si>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</si>
  <si>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</si>
  <si>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</si>
  <si>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</si>
  <si>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</si>
  <si>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</si>
  <si>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</si>
  <si>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</si>
  <si>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</si>
  <si>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</si>
  <si>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</si>
  <si>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</si>
  <si>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</si>
  <si>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</si>
  <si>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</si>
  <si>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</si>
  <si>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</si>
  <si>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</si>
  <si>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</si>
  <si>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</si>
  <si>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</si>
  <si>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</si>
  <si>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</si>
  <si>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</si>
  <si>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</si>
  <si>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</si>
  <si>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</si>
  <si>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</si>
  <si>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</si>
  <si>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</si>
  <si>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</si>
  <si>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</si>
  <si>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</si>
  <si>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</si>
  <si>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</si>
  <si>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</si>
  <si>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</si>
  <si>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</si>
  <si>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</si>
  <si>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</si>
  <si>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</si>
  <si>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</si>
  <si>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</si>
  <si>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</si>
  <si>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</si>
  <si>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</si>
  <si>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</si>
  <si>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</si>
  <si>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</si>
  <si>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</si>
  <si>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</si>
  <si>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</si>
  <si>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</si>
  <si>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</si>
  <si>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</si>
  <si>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</si>
  <si>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</si>
  <si>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</si>
  <si>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</si>
  <si>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</si>
  <si>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</si>
  <si>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</si>
  <si>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</si>
  <si>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</si>
  <si>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</si>
  <si>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</si>
  <si>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</si>
  <si>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</si>
  <si>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</si>
  <si>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</si>
  <si>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</si>
  <si>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</si>
  <si>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</si>
  <si>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</si>
  <si>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</si>
  <si>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</si>
  <si>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</si>
  <si>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</si>
  <si>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</si>
  <si>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</si>
  <si>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</si>
  <si>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</si>
  <si>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</si>
  <si>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</si>
  <si>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</si>
  <si>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</si>
  <si>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</si>
  <si>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</si>
  <si>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</si>
  <si>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</si>
  <si>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</si>
  <si>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</si>
  <si>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</si>
  <si>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</si>
  <si>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</si>
  <si>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</si>
  <si>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</si>
  <si>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</si>
  <si>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</si>
  <si>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</si>
  <si>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</si>
  <si>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</si>
  <si>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</si>
  <si>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</si>
  <si>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</si>
  <si>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</si>
  <si>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</si>
  <si>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</si>
  <si>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</si>
  <si>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</si>
  <si>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</si>
  <si>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</si>
  <si>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</si>
  <si>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</si>
  <si>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</si>
  <si>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</si>
  <si>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</si>
  <si>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</si>
  <si>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</si>
  <si>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</si>
  <si>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</si>
  <si>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</si>
  <si>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</si>
  <si>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</si>
  <si>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</si>
  <si>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</si>
  <si>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</si>
  <si>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</si>
  <si>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</si>
  <si>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</si>
  <si>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</si>
  <si>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</si>
  <si>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</si>
  <si>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</si>
  <si>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</si>
  <si>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</si>
  <si>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</si>
  <si>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</si>
  <si>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</si>
  <si>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</si>
  <si>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</si>
  <si>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</si>
  <si>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</si>
  <si>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</si>
  <si>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</si>
  <si>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</si>
  <si>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</si>
  <si>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</si>
  <si>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</si>
  <si>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</si>
  <si>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</si>
  <si>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</si>
  <si>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</si>
  <si>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</si>
  <si>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</si>
  <si>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</si>
  <si>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</si>
  <si>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</si>
  <si>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</si>
  <si>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</si>
  <si>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</si>
  <si>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</si>
  <si>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</si>
  <si>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</si>
  <si>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</si>
  <si>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</si>
  <si>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</si>
  <si>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</si>
  <si>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</si>
  <si>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</si>
  <si>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</si>
  <si>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</si>
  <si>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</si>
  <si>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</si>
  <si>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</si>
  <si>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</si>
  <si>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</si>
  <si>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</si>
  <si>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</si>
  <si>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</si>
  <si>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</si>
  <si>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</si>
  <si>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</si>
  <si>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</si>
  <si>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</si>
  <si>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</si>
  <si>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</si>
  <si>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</si>
  <si>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</si>
  <si>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</si>
  <si>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</si>
  <si>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</si>
  <si>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</si>
  <si>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</si>
  <si>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</si>
  <si>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</si>
  <si>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</si>
  <si>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</si>
  <si>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</si>
  <si>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</si>
  <si>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</si>
  <si>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</si>
  <si>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</si>
  <si>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</si>
  <si>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</si>
  <si>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</si>
  <si>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</si>
  <si>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</si>
  <si>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</si>
  <si>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</si>
  <si>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</si>
  <si>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</si>
  <si>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</si>
  <si>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</si>
  <si>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</si>
  <si>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</si>
  <si>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</si>
  <si>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</si>
  <si>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</si>
  <si>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</si>
  <si>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</si>
  <si>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</si>
  <si>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</si>
  <si>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</si>
  <si>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</si>
  <si>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</si>
  <si>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</si>
  <si>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</si>
  <si>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</si>
  <si>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</si>
  <si>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</si>
  <si>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</si>
  <si>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</si>
  <si>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</si>
  <si>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</si>
  <si>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</si>
  <si>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</si>
  <si>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</si>
  <si>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</si>
  <si>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</si>
  <si>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</si>
  <si>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</si>
  <si>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</si>
  <si>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</si>
  <si>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</si>
  <si>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</si>
  <si>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</si>
  <si>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</si>
  <si>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</si>
  <si>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</si>
  <si>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</si>
  <si>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</si>
  <si>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</si>
  <si>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</si>
  <si>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</si>
  <si>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</si>
  <si>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</si>
  <si>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</si>
  <si>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</si>
  <si>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</si>
  <si>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</si>
  <si>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</si>
  <si>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</si>
  <si>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</si>
  <si>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</si>
  <si>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</si>
  <si>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</si>
  <si>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</si>
  <si>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</si>
  <si>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</si>
  <si>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</si>
  <si>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</si>
  <si>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</si>
  <si>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</si>
  <si>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</si>
  <si>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</si>
  <si>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</si>
  <si>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</si>
  <si>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</si>
  <si>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</si>
  <si>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</si>
  <si>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</si>
  <si>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</si>
  <si>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</si>
  <si>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</si>
  <si>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</si>
  <si>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</si>
  <si>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</si>
  <si>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</si>
  <si>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</si>
  <si>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</si>
  <si>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</si>
  <si>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</si>
  <si>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</si>
  <si>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</si>
  <si>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</si>
  <si>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</si>
  <si>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</si>
  <si>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</si>
  <si>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</si>
  <si>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</si>
  <si>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</si>
  <si>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</si>
  <si>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</si>
  <si>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</si>
  <si>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</si>
  <si>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</si>
  <si>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</si>
  <si>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</si>
  <si>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</si>
  <si>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</si>
  <si>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</si>
  <si>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</si>
  <si>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</si>
  <si>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</si>
  <si>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</si>
  <si>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</si>
  <si>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</si>
  <si>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</si>
  <si>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</si>
  <si>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</si>
  <si>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</si>
  <si>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</si>
  <si>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</si>
  <si>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</si>
  <si>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</si>
  <si>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</si>
  <si>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</si>
  <si>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</si>
  <si>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</si>
  <si>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</si>
  <si>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</si>
  <si>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</si>
  <si>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</si>
  <si>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</si>
  <si>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</si>
  <si>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</si>
  <si>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</si>
  <si>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</si>
  <si>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</si>
  <si>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</si>
  <si>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</si>
  <si>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</si>
  <si>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</si>
  <si>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</si>
  <si>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</si>
  <si>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</si>
  <si>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</si>
  <si>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</si>
  <si>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</si>
  <si>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</si>
  <si>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</si>
  <si>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</si>
  <si>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</si>
  <si>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</si>
  <si>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</si>
  <si>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</si>
  <si>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</si>
  <si>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</si>
  <si>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</si>
  <si>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</si>
  <si>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</si>
  <si>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</si>
  <si>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</si>
  <si>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</si>
  <si>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</si>
  <si>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</si>
  <si>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</si>
  <si>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</si>
  <si>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</si>
  <si>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</si>
  <si>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</si>
  <si>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</si>
  <si>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</si>
  <si>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</si>
  <si>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</si>
  <si>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</si>
  <si>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</si>
  <si>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</si>
  <si>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</si>
  <si>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</si>
  <si>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</si>
  <si>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</si>
  <si>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</si>
  <si>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</si>
  <si>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</si>
  <si>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</si>
  <si>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</si>
  <si>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</si>
  <si>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</si>
  <si>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</si>
  <si>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</si>
  <si>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</si>
  <si>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</si>
  <si>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</si>
  <si>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</si>
  <si>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</si>
  <si>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</si>
  <si>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</si>
  <si>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</si>
  <si>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</si>
  <si>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</si>
  <si>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</si>
  <si>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</si>
  <si>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</si>
  <si>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</si>
  <si>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</si>
  <si>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</si>
  <si>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</si>
  <si>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</si>
  <si>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</si>
  <si>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</si>
  <si>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</si>
  <si>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</si>
  <si>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</si>
  <si>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</si>
  <si>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</si>
  <si>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</si>
  <si>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</si>
  <si>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</si>
  <si>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</si>
  <si>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</si>
  <si>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</si>
  <si>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</si>
  <si>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</si>
  <si>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</si>
  <si>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</si>
  <si>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</si>
  <si>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</si>
  <si>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</si>
  <si>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</si>
  <si>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</si>
  <si>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</si>
  <si>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</si>
  <si>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</si>
  <si>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</si>
  <si>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</si>
  <si>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</si>
  <si>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</si>
  <si>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</si>
  <si>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</si>
  <si>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</si>
  <si>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</si>
  <si>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</si>
  <si>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</si>
  <si>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</si>
  <si>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</si>
  <si>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</si>
  <si>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</si>
  <si>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</si>
  <si>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</si>
  <si>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</si>
  <si>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</si>
  <si>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</si>
  <si>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</si>
  <si>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</si>
  <si>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</si>
  <si>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</si>
  <si>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</si>
  <si>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</si>
  <si>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</si>
  <si>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</si>
  <si>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</si>
  <si>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</si>
  <si>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</si>
  <si>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</si>
  <si>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</si>
  <si>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</si>
  <si>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</si>
  <si>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</si>
  <si>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</si>
  <si>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</si>
  <si>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</si>
  <si>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</si>
  <si>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</si>
  <si>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</si>
  <si>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</si>
  <si>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</si>
  <si>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</si>
  <si>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</si>
  <si>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</si>
  <si>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</si>
  <si>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</si>
  <si>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</si>
  <si>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</si>
  <si>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</si>
  <si>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</si>
  <si>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</si>
  <si>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</si>
  <si>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</si>
  <si>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</si>
  <si>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</si>
  <si>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</si>
  <si>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</si>
  <si>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</si>
  <si>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</si>
  <si>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</si>
  <si>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</si>
  <si>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</si>
  <si>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</si>
  <si>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</si>
  <si>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</si>
  <si>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</si>
  <si>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</si>
  <si>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</si>
  <si>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</si>
  <si>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</si>
  <si>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</si>
  <si>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</si>
  <si>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</si>
  <si>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</si>
  <si>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</si>
  <si>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</si>
  <si>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</si>
  <si>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</si>
  <si>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</si>
  <si>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</si>
  <si>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</si>
  <si>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</si>
  <si>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</si>
  <si>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</si>
  <si>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</si>
  <si>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</si>
  <si>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</si>
  <si>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</si>
  <si>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</si>
  <si>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</si>
  <si>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</si>
  <si>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</si>
  <si>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</si>
  <si>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</si>
  <si>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</si>
  <si>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</si>
  <si>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</si>
  <si>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</si>
  <si>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</si>
  <si>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</si>
  <si>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</si>
  <si>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</si>
  <si>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</si>
  <si>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</si>
  <si>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</si>
  <si>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</si>
  <si>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</si>
  <si>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</si>
  <si>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</si>
  <si>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</si>
  <si>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</si>
  <si>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</si>
  <si>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</si>
  <si>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</si>
  <si>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</si>
  <si>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</si>
  <si>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</si>
  <si>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</si>
  <si>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</si>
  <si>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</si>
  <si>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</si>
  <si>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</si>
  <si>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</si>
  <si>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</si>
  <si>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</si>
  <si>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</si>
  <si>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</si>
  <si>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</si>
  <si>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</si>
  <si>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</si>
  <si>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</si>
  <si>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</si>
  <si>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</si>
  <si>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</si>
  <si>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</si>
  <si>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</si>
  <si>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</si>
  <si>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</si>
  <si>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</si>
  <si>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</si>
  <si>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</si>
  <si>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</si>
  <si>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</si>
  <si>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</si>
  <si>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</si>
  <si>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</si>
  <si>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</si>
  <si>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</si>
  <si>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</si>
  <si>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</si>
  <si>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</si>
  <si>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</si>
  <si>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</si>
  <si>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</si>
  <si>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</si>
  <si>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</si>
  <si>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</si>
  <si>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</si>
  <si>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</si>
  <si>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</si>
  <si>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</si>
  <si>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</si>
  <si>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</si>
  <si>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</si>
  <si>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</si>
  <si>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</si>
  <si>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</si>
  <si>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</si>
  <si>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</si>
  <si>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</si>
  <si>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</si>
  <si>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</si>
  <si>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</si>
  <si>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</si>
  <si>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</si>
  <si>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</si>
  <si>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</si>
  <si>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</si>
  <si>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</si>
  <si>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</si>
  <si>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</si>
  <si>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</si>
  <si>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</si>
  <si>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</si>
  <si>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</si>
  <si>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</si>
  <si>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</si>
  <si>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</si>
  <si>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</si>
  <si>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</si>
  <si>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</si>
  <si>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</si>
  <si>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</si>
  <si>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</si>
  <si>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</si>
  <si>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</si>
  <si>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</si>
  <si>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</si>
  <si>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</si>
  <si>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</si>
  <si>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</si>
  <si>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</si>
  <si>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</si>
  <si>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</si>
  <si>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</si>
  <si>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</si>
  <si>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</si>
  <si>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</si>
  <si>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</si>
  <si>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</si>
  <si>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</si>
  <si>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</si>
  <si>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</si>
  <si>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</si>
  <si>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</si>
  <si>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</si>
  <si>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</si>
  <si>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</si>
  <si>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</si>
  <si>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</si>
  <si>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</si>
  <si>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</si>
  <si>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</si>
  <si>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</si>
  <si>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</si>
  <si>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</si>
  <si>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</si>
  <si>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</si>
  <si>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</si>
  <si>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</si>
  <si>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</si>
  <si>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</si>
  <si>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</si>
  <si>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</si>
  <si>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</si>
  <si>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</si>
  <si>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</si>
  <si>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</si>
  <si>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</si>
  <si>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</si>
  <si>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</si>
  <si>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</si>
  <si>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</si>
  <si>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</si>
  <si>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</si>
  <si>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</si>
  <si>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</si>
  <si>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</si>
  <si>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</si>
  <si>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</si>
  <si>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</si>
  <si>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</si>
  <si>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</si>
  <si>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</si>
  <si>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</si>
  <si>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</si>
  <si>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</si>
  <si>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</si>
  <si>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</si>
  <si>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</si>
  <si>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</si>
  <si>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</si>
  <si>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</si>
  <si>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</si>
  <si>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</si>
  <si>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</si>
  <si>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</si>
  <si>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</si>
  <si>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</si>
  <si>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</si>
  <si>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</si>
  <si>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</si>
  <si>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</si>
  <si>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</si>
  <si>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</si>
  <si>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</si>
  <si>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</si>
  <si>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</si>
  <si>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</si>
  <si>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</si>
  <si>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</si>
  <si>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</si>
  <si>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</si>
  <si>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</si>
  <si>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</si>
  <si>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</si>
  <si>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</si>
  <si>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</si>
  <si>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</si>
  <si>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</si>
  <si>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</si>
  <si>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</si>
  <si>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</si>
  <si>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</si>
  <si>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</si>
  <si>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</si>
  <si>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</si>
  <si>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</si>
  <si>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</si>
  <si>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</si>
  <si>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</si>
  <si>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</si>
  <si>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</si>
  <si>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</si>
  <si>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</si>
  <si>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</si>
  <si>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</si>
  <si>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</si>
  <si>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</si>
  <si>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</si>
  <si>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</si>
  <si>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</si>
  <si>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</si>
  <si>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</si>
  <si>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</si>
  <si>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</si>
  <si>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</si>
  <si>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</si>
  <si>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</si>
  <si>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</si>
  <si>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</si>
  <si>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</si>
  <si>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</si>
  <si>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</si>
  <si>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</si>
  <si>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</si>
  <si>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</si>
  <si>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</si>
  <si>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</si>
  <si>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</si>
  <si>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</si>
  <si>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</si>
  <si>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</si>
  <si>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</si>
  <si>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</si>
  <si>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</si>
  <si>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</si>
  <si>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</si>
  <si>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</si>
  <si>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</si>
  <si>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</si>
  <si>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</si>
  <si>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</si>
  <si>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</si>
  <si>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</si>
  <si>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</si>
  <si>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</si>
  <si>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</si>
  <si>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</si>
  <si>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</si>
  <si>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</si>
  <si>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</si>
  <si>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</si>
  <si>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</si>
  <si>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</si>
  <si>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</si>
  <si>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</si>
  <si>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</si>
  <si>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</si>
  <si>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</si>
  <si>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</si>
  <si>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</si>
  <si>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</si>
  <si>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</si>
  <si>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</si>
  <si>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</si>
  <si>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</si>
  <si>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</si>
  <si>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</si>
  <si>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</si>
  <si>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</si>
  <si>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</si>
  <si>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</si>
  <si>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</si>
  <si>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</si>
  <si>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</si>
  <si>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</si>
  <si>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</si>
  <si>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</si>
  <si>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</si>
  <si>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</si>
  <si>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</si>
  <si>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</si>
  <si>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</si>
  <si>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</si>
  <si>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</si>
  <si>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</si>
  <si>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</si>
  <si>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</si>
  <si>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</si>
  <si>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</si>
  <si>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</si>
  <si>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</si>
  <si>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</si>
  <si>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</si>
  <si>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</si>
  <si>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</si>
  <si>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</si>
  <si>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</si>
  <si>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</si>
  <si>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</si>
  <si>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</si>
  <si>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</si>
  <si>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</si>
  <si>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</si>
  <si>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</si>
  <si>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</si>
  <si>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</si>
  <si>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</si>
  <si>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</si>
  <si>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</si>
  <si>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</si>
  <si>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</si>
  <si>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</si>
  <si>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</si>
  <si>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</si>
  <si>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</si>
  <si>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</si>
  <si>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</si>
  <si>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</si>
  <si>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</si>
  <si>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</si>
  <si>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</si>
  <si>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</si>
  <si>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</si>
  <si>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</si>
  <si>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</si>
  <si>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</si>
  <si>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</si>
  <si>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</si>
  <si>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</si>
  <si>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</si>
  <si>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</si>
  <si>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</si>
  <si>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</si>
  <si>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</si>
  <si>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</si>
  <si>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</si>
  <si>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</si>
  <si>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</si>
  <si>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</si>
  <si>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</si>
  <si>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</si>
  <si>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</si>
  <si>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</si>
  <si>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</si>
  <si>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</si>
  <si>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</si>
  <si>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</si>
  <si>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</si>
  <si>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</si>
  <si>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</si>
  <si>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</si>
  <si>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</si>
  <si>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</si>
  <si>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</si>
  <si>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</si>
  <si>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</si>
  <si>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</si>
  <si>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</si>
  <si>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</si>
  <si>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</si>
  <si>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</si>
  <si>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</si>
  <si>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</si>
  <si>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</si>
  <si>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</si>
  <si>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</si>
  <si>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</si>
  <si>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</si>
  <si>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</si>
  <si>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</si>
  <si>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</si>
  <si>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</si>
  <si>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</si>
  <si>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</si>
  <si>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</si>
  <si>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</si>
  <si>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</si>
  <si>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</si>
  <si>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</si>
  <si>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</si>
  <si>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</si>
  <si>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</si>
  <si>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</si>
  <si>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</si>
  <si>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</si>
  <si>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</si>
  <si>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</si>
  <si>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</si>
  <si>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</si>
  <si>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</si>
  <si>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</si>
  <si>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</si>
  <si>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</si>
  <si>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</si>
  <si>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</si>
  <si>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</si>
  <si>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</si>
  <si>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</si>
  <si>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</si>
  <si>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</si>
  <si>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</si>
  <si>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</si>
  <si>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</si>
  <si>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</si>
  <si>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</si>
  <si>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</si>
  <si>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</si>
  <si>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</si>
  <si>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</si>
  <si>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</si>
  <si>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</si>
  <si>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</si>
  <si>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</si>
  <si>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</si>
  <si>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</si>
  <si>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</si>
  <si>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</si>
  <si>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</si>
  <si>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</si>
  <si>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</si>
  <si>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</si>
  <si>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</si>
  <si>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</si>
  <si>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</si>
  <si>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</si>
  <si>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</si>
  <si>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</si>
  <si>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</si>
  <si>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</si>
  <si>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</si>
  <si>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</si>
  <si>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</si>
  <si>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</si>
  <si>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</si>
  <si>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</si>
  <si>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</si>
  <si>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</si>
  <si>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</si>
  <si>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</si>
  <si>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</si>
  <si>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</si>
  <si>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</si>
  <si>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</si>
  <si>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</si>
  <si>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</si>
  <si>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</si>
  <si>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</si>
  <si>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</si>
  <si>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</si>
  <si>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</si>
  <si>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</si>
  <si>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</si>
  <si>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</si>
  <si>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</si>
  <si>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</si>
  <si>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</si>
  <si>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</si>
  <si>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</si>
  <si>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</si>
  <si>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</si>
  <si>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</si>
  <si>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</si>
  <si>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</si>
  <si>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</si>
  <si>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</si>
  <si>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</si>
  <si>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</si>
  <si>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</si>
  <si>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</si>
  <si>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</si>
  <si>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</si>
  <si>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</si>
  <si>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</si>
  <si>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</si>
  <si>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</si>
  <si>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</si>
  <si>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</si>
  <si>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</si>
  <si>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</si>
  <si>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</si>
  <si>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</si>
  <si>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</si>
  <si>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</si>
  <si>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</si>
  <si>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</si>
  <si>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</si>
  <si>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</si>
  <si>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</si>
  <si>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</si>
  <si>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</si>
  <si>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</si>
  <si>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</si>
  <si>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</si>
  <si>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</si>
  <si>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</si>
  <si>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</si>
  <si>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</si>
  <si>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</si>
  <si>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</si>
  <si>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</si>
  <si>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</si>
  <si>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</si>
  <si>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</si>
  <si>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</si>
  <si>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</si>
  <si>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</si>
  <si>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</si>
  <si>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</si>
  <si>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</si>
  <si>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</si>
  <si>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</si>
  <si>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</si>
  <si>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</si>
  <si>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</si>
  <si>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</si>
  <si>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</si>
  <si>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</si>
  <si>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</si>
  <si>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</si>
  <si>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</si>
  <si>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</si>
  <si>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</si>
  <si>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</si>
  <si>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</si>
  <si>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</si>
  <si>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</si>
  <si>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</si>
  <si>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</si>
  <si>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</si>
  <si>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</si>
  <si>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</si>
  <si>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</si>
  <si>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</si>
  <si>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</si>
  <si>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</si>
  <si>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</si>
  <si>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</si>
  <si>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</si>
  <si>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</si>
  <si>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</si>
  <si>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</si>
  <si>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</si>
  <si>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</si>
  <si>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</si>
  <si>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</si>
  <si>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</si>
  <si>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</si>
  <si>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</si>
  <si>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</si>
  <si>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</si>
  <si>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</si>
  <si>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</si>
  <si>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</si>
  <si>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</si>
  <si>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</si>
  <si>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</si>
  <si>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</si>
  <si>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</si>
  <si>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</si>
  <si>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</si>
  <si>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</si>
  <si>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</si>
  <si>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</si>
  <si>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</si>
  <si>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</si>
  <si>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</si>
  <si>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</si>
  <si>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</si>
  <si>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</si>
  <si>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</si>
  <si>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</si>
  <si>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</si>
  <si>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</si>
  <si>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</si>
  <si>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</si>
  <si>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</si>
  <si>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</si>
  <si>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</si>
  <si>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</si>
  <si>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</si>
  <si>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</si>
  <si>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</si>
  <si>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</si>
  <si>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</si>
  <si>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</si>
  <si>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</si>
  <si>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</si>
  <si>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</si>
  <si>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</si>
  <si>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</si>
  <si>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</si>
  <si>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</si>
  <si>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</si>
  <si>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</si>
  <si>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</si>
  <si>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</si>
  <si>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</si>
  <si>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</si>
  <si>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</si>
  <si>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</si>
  <si>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</si>
  <si>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</si>
  <si>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</si>
  <si>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</si>
  <si>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</si>
  <si>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</si>
  <si>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</si>
  <si>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</si>
  <si>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</si>
  <si>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</si>
  <si>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</si>
  <si>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</si>
  <si>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</si>
  <si>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</si>
  <si>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</si>
  <si>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</si>
  <si>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</si>
  <si>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</si>
  <si>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</si>
  <si>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</si>
  <si>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</si>
  <si>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</si>
  <si>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</si>
  <si>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</si>
  <si>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</si>
  <si>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</si>
  <si>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</si>
  <si>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</si>
  <si>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</si>
  <si>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</si>
  <si>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</si>
  <si>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</si>
  <si>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</si>
  <si>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</si>
  <si>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</si>
  <si>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</si>
  <si>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</si>
  <si>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</si>
  <si>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</si>
  <si>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</si>
  <si>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</si>
  <si>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</si>
  <si>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</si>
  <si>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</si>
  <si>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</si>
  <si>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</si>
  <si>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</si>
  <si>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</si>
  <si>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</si>
  <si>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</si>
  <si>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</si>
  <si>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</si>
  <si>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</si>
  <si>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</si>
  <si>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</si>
  <si>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</si>
  <si>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</si>
  <si>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</si>
  <si>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</si>
  <si>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</si>
  <si>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</si>
  <si>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</si>
  <si>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</si>
  <si>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</si>
  <si>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</si>
  <si>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</si>
  <si>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</si>
  <si>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</si>
  <si>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</si>
  <si>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</si>
  <si>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</si>
  <si>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</si>
  <si>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</si>
  <si>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</si>
  <si>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</si>
  <si>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</si>
  <si>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</si>
  <si>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</si>
  <si>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</si>
  <si>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</si>
  <si>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</si>
  <si>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</si>
  <si>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</si>
  <si>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</si>
  <si>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</si>
  <si>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</si>
  <si>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</si>
  <si>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</si>
  <si>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</si>
  <si>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</si>
  <si>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</si>
  <si>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</si>
  <si>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</si>
  <si>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</si>
  <si>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</si>
  <si>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</si>
  <si>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</si>
  <si>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</si>
  <si>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</si>
  <si>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</si>
  <si>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</si>
  <si>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</si>
  <si>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</si>
  <si>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</si>
  <si>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</si>
  <si>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</si>
  <si>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</si>
  <si>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</si>
  <si>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</si>
  <si>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</si>
  <si>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</si>
  <si>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</si>
  <si>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</si>
  <si>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</si>
  <si>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</si>
  <si>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</si>
  <si>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</si>
  <si>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</si>
  <si>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</si>
  <si>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</si>
  <si>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</si>
  <si>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</si>
  <si>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</si>
  <si>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</si>
  <si>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</si>
  <si>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</si>
  <si>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</si>
  <si>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</si>
  <si>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</si>
  <si>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</si>
  <si>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</si>
  <si>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</si>
  <si>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</si>
  <si>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</si>
  <si>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</si>
  <si>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</si>
  <si>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</si>
  <si>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</si>
  <si>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</si>
  <si>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</si>
  <si>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</si>
  <si>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</si>
  <si>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</si>
  <si>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</si>
  <si>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</si>
  <si>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</si>
  <si>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</si>
  <si>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</si>
  <si>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</si>
  <si>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</si>
  <si>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</si>
  <si>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</si>
  <si>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</si>
  <si>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</si>
  <si>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</si>
  <si>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</si>
  <si>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</si>
  <si>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</si>
  <si>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</si>
  <si>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</si>
  <si>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</si>
  <si>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</si>
  <si>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</si>
  <si>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</si>
  <si>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</si>
  <si>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</si>
  <si>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</si>
  <si>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</si>
  <si>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</si>
  <si>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</si>
  <si>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</si>
  <si>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</si>
  <si>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</si>
  <si>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</si>
  <si>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</si>
  <si>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</si>
  <si>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</si>
  <si>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</si>
  <si>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</si>
  <si>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</si>
  <si>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</si>
  <si>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</si>
  <si>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</si>
  <si>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</si>
  <si>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</si>
  <si>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</si>
  <si>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</si>
  <si>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</si>
  <si>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</si>
  <si>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</si>
  <si>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</si>
  <si>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</si>
  <si>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</si>
  <si>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</si>
  <si>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</si>
  <si>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</si>
  <si>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</si>
  <si>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</si>
  <si>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</si>
  <si>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</si>
  <si>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</si>
  <si>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</si>
  <si>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</si>
  <si>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</si>
  <si>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</si>
  <si>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</si>
  <si>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</si>
  <si>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</si>
  <si>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</si>
  <si>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</si>
  <si>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</si>
  <si>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</si>
  <si>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</si>
  <si>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</si>
  <si>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</si>
  <si>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</si>
  <si>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</si>
  <si>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</si>
  <si>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</si>
  <si>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</si>
  <si>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</si>
  <si>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</si>
  <si>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</si>
  <si>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</si>
  <si>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</si>
  <si>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</si>
  <si>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</si>
  <si>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</si>
  <si>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</si>
  <si>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</si>
  <si>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</si>
  <si>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</si>
  <si>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</si>
  <si>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</si>
  <si>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</si>
  <si>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</si>
  <si>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</si>
  <si>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</si>
  <si>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</si>
  <si>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</si>
  <si>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</si>
  <si>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</si>
  <si>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</si>
  <si>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</si>
  <si>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</si>
  <si>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</si>
  <si>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</si>
  <si>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</si>
  <si>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</si>
  <si>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</si>
  <si>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</si>
  <si>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</si>
  <si>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</si>
  <si>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</si>
  <si>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</si>
  <si>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</si>
  <si>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</si>
  <si>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</si>
  <si>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</si>
  <si>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</si>
  <si>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</si>
  <si>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</si>
  <si>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</si>
  <si>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</si>
  <si>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</si>
  <si>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</si>
  <si>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</si>
  <si>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</si>
  <si>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</si>
  <si>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</si>
  <si>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</si>
  <si>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</si>
  <si>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</si>
  <si>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</si>
  <si>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</si>
  <si>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</si>
  <si>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</si>
  <si>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</si>
  <si>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</si>
  <si>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</si>
  <si>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</si>
  <si>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</si>
  <si>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</si>
  <si>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</si>
  <si>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</si>
  <si>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</si>
  <si>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</si>
  <si>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</si>
  <si>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</si>
  <si>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</si>
  <si>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</si>
  <si>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</si>
  <si>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</si>
  <si>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</si>
  <si>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</si>
  <si>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</si>
  <si>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</si>
  <si>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</si>
  <si>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</si>
  <si>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</si>
  <si>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</si>
  <si>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</si>
  <si>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</si>
  <si>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</si>
  <si>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</si>
  <si>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</si>
  <si>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</si>
  <si>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</si>
  <si>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</si>
  <si>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</si>
  <si>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</si>
  <si>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</si>
  <si>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</si>
  <si>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</si>
  <si>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</si>
  <si>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</si>
  <si>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</si>
  <si>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</si>
  <si>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</si>
  <si>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</si>
  <si>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</si>
  <si>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</si>
  <si>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</si>
  <si>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</si>
  <si>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</si>
  <si>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</si>
  <si>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</si>
  <si>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</si>
  <si>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</si>
  <si>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</si>
  <si>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</si>
  <si>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</si>
  <si>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</si>
  <si>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</si>
  <si>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</si>
  <si>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</si>
  <si>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</si>
  <si>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</si>
  <si>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</si>
  <si>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</si>
  <si>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</si>
  <si>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</si>
  <si>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</si>
  <si>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</si>
  <si>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</si>
  <si>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</si>
  <si>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</si>
  <si>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</si>
  <si>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</si>
  <si>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</si>
  <si>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</si>
  <si>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</si>
  <si>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</si>
  <si>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</si>
  <si>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</si>
  <si>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</si>
  <si>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</si>
  <si>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</si>
  <si>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</si>
  <si>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</si>
  <si>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</si>
  <si>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</si>
  <si>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</si>
  <si>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</si>
  <si>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</si>
  <si>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</si>
  <si>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</si>
  <si>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</si>
  <si>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</si>
  <si>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</si>
  <si>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</si>
  <si>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</si>
  <si>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</si>
  <si>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</si>
  <si>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</si>
  <si>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</si>
  <si>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</si>
  <si>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</si>
  <si>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</si>
  <si>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</si>
  <si>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</si>
  <si>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</si>
  <si>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</si>
  <si>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</si>
  <si>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</si>
  <si>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</si>
  <si>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</si>
  <si>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</si>
  <si>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</si>
  <si>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</si>
  <si>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</si>
  <si>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</si>
  <si>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</si>
  <si>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</si>
  <si>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</si>
  <si>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</si>
  <si>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</si>
  <si>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</si>
  <si>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</si>
  <si>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</si>
  <si>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</si>
  <si>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</si>
  <si>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</si>
  <si>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</si>
  <si>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</si>
  <si>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</si>
  <si>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</si>
  <si>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</si>
  <si>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</si>
  <si>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</si>
  <si>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</si>
  <si>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</si>
  <si>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</si>
  <si>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</si>
  <si>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</si>
  <si>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</si>
  <si>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</si>
  <si>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</si>
  <si>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</si>
  <si>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</si>
  <si>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</si>
  <si>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</si>
  <si>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</si>
  <si>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</si>
  <si>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</si>
  <si>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</si>
  <si>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</si>
  <si>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</si>
  <si>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</si>
  <si>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</si>
  <si>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</si>
  <si>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</si>
  <si>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</si>
  <si>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</si>
  <si>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</si>
  <si>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</si>
  <si>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</si>
  <si>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</si>
  <si>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</si>
  <si>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</si>
  <si>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</si>
  <si>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</si>
  <si>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</si>
  <si>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</si>
  <si>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</si>
  <si>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</si>
  <si>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</si>
  <si>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</si>
  <si>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</si>
  <si>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</si>
  <si>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</si>
  <si>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</si>
  <si>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</si>
  <si>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</si>
  <si>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</si>
  <si>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</si>
  <si>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</si>
  <si>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</si>
  <si>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</si>
  <si>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</si>
  <si>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</si>
  <si>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</si>
  <si>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</si>
  <si>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</si>
  <si>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</si>
  <si>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</si>
  <si>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</si>
  <si>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</si>
  <si>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</si>
  <si>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</si>
  <si>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</si>
  <si>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</si>
  <si>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</si>
  <si>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</si>
  <si>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</si>
  <si>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</si>
  <si>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</si>
  <si>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</si>
  <si>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</si>
  <si>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</si>
  <si>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</si>
  <si>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</si>
  <si>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</si>
  <si>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</si>
  <si>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</si>
  <si>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</si>
  <si>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</si>
  <si>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</si>
  <si>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</si>
  <si>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</si>
  <si>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</si>
  <si>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</si>
  <si>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</si>
  <si>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</si>
  <si>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</si>
  <si>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</si>
  <si>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</si>
  <si>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</si>
  <si>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</si>
  <si>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</si>
  <si>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</si>
  <si>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</si>
  <si>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</si>
  <si>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</si>
  <si>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</si>
  <si>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</si>
  <si>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</si>
  <si>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</si>
  <si>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</si>
  <si>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</si>
  <si>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</si>
  <si>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</si>
  <si>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</si>
  <si>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</si>
  <si>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</si>
  <si>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</si>
  <si>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</si>
  <si>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</si>
  <si>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</si>
  <si>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</si>
  <si>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</si>
  <si>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</si>
  <si>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</si>
  <si>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</si>
  <si>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</si>
  <si>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</si>
  <si>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</si>
  <si>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</si>
  <si>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</si>
  <si>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</si>
  <si>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</si>
  <si>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</si>
  <si>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</si>
  <si>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</si>
  <si>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</si>
  <si>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</si>
  <si>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</si>
  <si>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</si>
  <si>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</si>
  <si>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</si>
  <si>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</si>
  <si>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</si>
  <si>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</si>
  <si>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</si>
  <si>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</si>
  <si>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</si>
  <si>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</si>
  <si>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</si>
  <si>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</si>
  <si>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</si>
  <si>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</si>
  <si>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</si>
  <si>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</si>
  <si>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</si>
  <si>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</si>
  <si>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</si>
  <si>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</si>
  <si>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</si>
  <si>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</si>
  <si>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</si>
  <si>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</si>
  <si>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</si>
  <si>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</si>
  <si>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</si>
  <si>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</si>
  <si>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</si>
  <si>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</si>
  <si>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</si>
  <si>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</si>
  <si>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</si>
  <si>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</si>
  <si>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</si>
  <si>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</si>
  <si>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</si>
  <si>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</si>
  <si>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</si>
  <si>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</si>
  <si>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</si>
  <si>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</si>
  <si>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</si>
  <si>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</si>
  <si>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</si>
  <si>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</si>
  <si>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</si>
  <si>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</si>
  <si>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</si>
  <si>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</si>
  <si>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</si>
  <si>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</si>
  <si>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</si>
  <si>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</si>
  <si>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</si>
  <si>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</si>
  <si>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</si>
  <si>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</si>
  <si>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</si>
  <si>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</si>
  <si>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</si>
  <si>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</si>
  <si>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</si>
  <si>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</si>
  <si>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</si>
  <si>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</si>
  <si>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</si>
  <si>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</si>
  <si>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</si>
  <si>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</si>
  <si>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</si>
  <si>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</si>
  <si>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</si>
  <si>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</si>
  <si>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</si>
  <si>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</si>
  <si>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</si>
  <si>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</si>
  <si>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</si>
  <si>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</si>
  <si>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</si>
  <si>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</si>
  <si>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</si>
  <si>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</si>
  <si>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</si>
  <si>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</si>
  <si>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</si>
  <si>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</si>
  <si>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</si>
  <si>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</si>
  <si>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</si>
  <si>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</si>
  <si>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</si>
  <si>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</si>
  <si>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</si>
  <si>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</si>
  <si>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</si>
  <si>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</si>
  <si>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</si>
  <si>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</si>
  <si>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</si>
  <si>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</si>
  <si>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</si>
  <si>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</si>
  <si>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</si>
  <si>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</si>
  <si>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</si>
  <si>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</si>
  <si>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</si>
  <si>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</si>
  <si>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</si>
  <si>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</si>
  <si>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</si>
  <si>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</si>
  <si>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</si>
  <si>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</si>
  <si>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</si>
  <si>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</si>
  <si>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</si>
  <si>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</si>
  <si>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</si>
  <si>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</si>
  <si>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</si>
  <si>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</si>
  <si>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</si>
  <si>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</si>
  <si>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</si>
  <si>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</si>
  <si>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</si>
  <si>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</si>
  <si>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</si>
  <si>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</si>
  <si>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</si>
  <si>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</si>
  <si>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</si>
  <si>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</si>
  <si>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</si>
  <si>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</si>
  <si>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</si>
  <si>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</si>
  <si>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</si>
  <si>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</si>
  <si>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</si>
  <si>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</si>
  <si>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</si>
  <si>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</si>
  <si>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</si>
  <si>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</si>
  <si>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</si>
  <si>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</si>
  <si>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</si>
  <si>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</si>
  <si>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</si>
  <si>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</si>
  <si>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</si>
  <si>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</si>
  <si>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</si>
  <si>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</si>
  <si>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</si>
  <si>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</si>
  <si>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</si>
  <si>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</si>
  <si>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</si>
  <si>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</si>
  <si>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</si>
  <si>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</si>
  <si>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</si>
  <si>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</si>
  <si>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</si>
  <si>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</si>
  <si>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</si>
  <si>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</si>
  <si>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</si>
  <si>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</si>
  <si>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</si>
  <si>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</si>
  <si>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</si>
  <si>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</si>
  <si>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</si>
  <si>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</si>
  <si>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</si>
  <si>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</si>
  <si>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</si>
  <si>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</si>
  <si>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</si>
  <si>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</si>
  <si>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</si>
  <si>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</si>
  <si>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</si>
  <si>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</si>
  <si>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</si>
  <si>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</si>
  <si>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</si>
  <si>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</si>
  <si>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</si>
  <si>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</si>
  <si>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</si>
  <si>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</si>
  <si>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</si>
  <si>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</si>
  <si>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</si>
  <si>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</si>
  <si>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</si>
  <si>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</si>
  <si>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</si>
  <si>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</si>
  <si>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</si>
  <si>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</si>
  <si>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</si>
  <si>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</si>
  <si>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</si>
  <si>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</si>
  <si>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</si>
  <si>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</si>
  <si>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</si>
  <si>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</si>
  <si>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</si>
  <si>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</si>
  <si>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</si>
  <si>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</si>
  <si>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</si>
  <si>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</si>
  <si>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</si>
  <si>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</si>
  <si>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</si>
  <si>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</si>
  <si>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</si>
  <si>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</si>
  <si>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</si>
  <si>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</si>
  <si>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</si>
  <si>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</si>
  <si>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</si>
  <si>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</si>
  <si>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</si>
  <si>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</si>
  <si>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</si>
  <si>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</si>
  <si>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</si>
  <si>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</si>
  <si>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</si>
  <si>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</si>
  <si>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</si>
  <si>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</si>
  <si>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</si>
  <si>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</si>
  <si>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</si>
  <si>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</si>
  <si>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</si>
  <si>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</si>
  <si>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</si>
  <si>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</si>
  <si>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</si>
  <si>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</si>
  <si>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</si>
  <si>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</si>
  <si>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</si>
  <si>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</si>
  <si>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</si>
  <si>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</si>
  <si>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</si>
  <si>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</si>
  <si>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</si>
  <si>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</si>
  <si>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</si>
  <si>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</si>
  <si>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</si>
  <si>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</si>
  <si>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</si>
  <si>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</si>
  <si>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</si>
  <si>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</si>
  <si>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</si>
  <si>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</si>
  <si>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</si>
  <si>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</si>
  <si>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</si>
  <si>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</si>
  <si>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</si>
  <si>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</si>
  <si>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</si>
  <si>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</si>
  <si>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</si>
  <si>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</si>
  <si>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</si>
  <si>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</si>
  <si>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</si>
  <si>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</si>
  <si>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</si>
  <si>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</si>
  <si>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</si>
  <si>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</si>
  <si>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</si>
  <si>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</si>
  <si>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</si>
  <si>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</si>
  <si>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</si>
  <si>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</si>
  <si>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</si>
  <si>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</si>
  <si>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</si>
  <si>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</si>
  <si>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</si>
  <si>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</si>
  <si>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</si>
  <si>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</si>
  <si>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</si>
  <si>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</si>
  <si>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</si>
  <si>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</si>
  <si>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</si>
  <si>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</si>
  <si>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</si>
  <si>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</si>
  <si>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</si>
  <si>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</si>
  <si>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</si>
  <si>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</si>
  <si>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</si>
  <si>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</si>
  <si>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</si>
  <si>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</si>
  <si>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</si>
  <si>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</si>
  <si>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</si>
  <si>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</si>
  <si>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</si>
  <si>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</si>
  <si>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</si>
  <si>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</si>
  <si>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</si>
  <si>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</si>
  <si>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</si>
  <si>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</si>
  <si>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</si>
  <si>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</si>
  <si>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</si>
  <si>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</si>
  <si>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</si>
  <si>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</si>
  <si>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</si>
  <si>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</si>
  <si>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</si>
  <si>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</si>
  <si>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</si>
  <si>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</si>
  <si>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</si>
  <si>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</si>
  <si>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</si>
  <si>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</si>
  <si>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</si>
  <si>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</si>
  <si>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</si>
  <si>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</si>
  <si>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</si>
  <si>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</si>
  <si>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</si>
  <si>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</si>
  <si>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</si>
  <si>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</si>
  <si>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</si>
  <si>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</si>
  <si>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</si>
  <si>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</si>
  <si>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</si>
  <si>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</si>
  <si>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</si>
  <si>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</si>
  <si>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</si>
  <si>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</si>
  <si>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</si>
  <si>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</si>
  <si>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</si>
  <si>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</si>
  <si>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</si>
  <si>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</si>
  <si>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</si>
  <si>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</si>
  <si>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</si>
  <si>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</si>
  <si>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</si>
  <si>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</si>
  <si>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</si>
  <si>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</si>
  <si>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</si>
  <si>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</si>
  <si>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</si>
  <si>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</si>
  <si>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</si>
  <si>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</si>
  <si>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</si>
  <si>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</si>
  <si>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</si>
  <si>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</si>
  <si>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</si>
  <si>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</si>
  <si>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</si>
  <si>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</si>
  <si>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</si>
  <si>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</si>
  <si>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</si>
  <si>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</si>
  <si>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</si>
  <si>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</si>
  <si>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</si>
  <si>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</si>
  <si>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</si>
  <si>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</si>
  <si>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</si>
  <si>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</si>
  <si>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</si>
  <si>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</si>
  <si>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</si>
  <si>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</si>
  <si>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</si>
  <si>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</si>
  <si>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</si>
  <si>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</si>
  <si>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</si>
  <si>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</si>
  <si>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</si>
  <si>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</si>
  <si>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</si>
  <si>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</si>
  <si>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</si>
  <si>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</si>
  <si>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</si>
  <si>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</si>
  <si>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</si>
  <si>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</si>
  <si>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</si>
  <si>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</si>
  <si>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</si>
  <si>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</si>
  <si>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</si>
  <si>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</si>
  <si>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</si>
  <si>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</si>
  <si>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</si>
  <si>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</si>
  <si>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</si>
  <si>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</si>
  <si>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</si>
  <si>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</si>
  <si>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</si>
  <si>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</si>
  <si>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</si>
  <si>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</si>
  <si>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</si>
  <si>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</si>
  <si>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</si>
  <si>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</si>
  <si>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</si>
  <si>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</si>
  <si>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</si>
  <si>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</si>
  <si>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</si>
  <si>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</si>
  <si>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</si>
  <si>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</si>
  <si>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</si>
  <si>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</si>
  <si>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</si>
  <si>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</si>
  <si>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</si>
  <si>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</si>
  <si>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</si>
  <si>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</si>
  <si>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</si>
  <si>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</si>
  <si>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</si>
  <si>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</si>
  <si>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</si>
  <si>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</si>
  <si>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</si>
  <si>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</si>
  <si>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</si>
  <si>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</si>
  <si>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</si>
  <si>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</si>
  <si>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</si>
  <si>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</si>
  <si>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</si>
  <si>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</si>
  <si>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</si>
  <si>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</si>
  <si>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</si>
  <si>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</si>
  <si>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</si>
  <si>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</si>
  <si>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</si>
  <si>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</si>
  <si>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</si>
  <si>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</si>
  <si>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</si>
  <si>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</si>
  <si>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</si>
  <si>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</si>
  <si>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</si>
  <si>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</si>
  <si>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</si>
  <si>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</si>
  <si>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</si>
  <si>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</si>
  <si>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</si>
  <si>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</si>
  <si>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</si>
  <si>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</si>
  <si>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</si>
  <si>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</si>
  <si>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</si>
  <si>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</si>
  <si>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</si>
  <si>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</si>
  <si>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</si>
  <si>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</si>
  <si>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</si>
  <si>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</si>
  <si>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</si>
  <si>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</si>
  <si>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</si>
  <si>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</si>
  <si>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</si>
  <si>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</si>
  <si>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</si>
  <si>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</si>
  <si>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</si>
  <si>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</si>
  <si>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</si>
  <si>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</si>
  <si>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</si>
  <si>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</si>
  <si>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</si>
  <si>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</si>
  <si>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</si>
  <si>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</si>
  <si>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</si>
  <si>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</si>
  <si>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</si>
  <si>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</si>
  <si>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</si>
  <si>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</si>
  <si>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</si>
  <si>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</si>
  <si>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</si>
  <si>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</si>
  <si>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</si>
  <si>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</si>
  <si>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</si>
  <si>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</si>
  <si>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</si>
  <si>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</si>
  <si>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</si>
  <si>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</si>
  <si>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</si>
  <si>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</si>
  <si>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</si>
  <si>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</si>
  <si>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</si>
  <si>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</si>
  <si>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</si>
  <si>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</si>
  <si>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</si>
  <si>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</si>
  <si>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</si>
  <si>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</si>
  <si>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</si>
  <si>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</si>
  <si>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</si>
  <si>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</si>
  <si>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</si>
  <si>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</si>
  <si>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</si>
  <si>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</si>
  <si>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</si>
  <si>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</si>
  <si>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</si>
  <si>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</si>
  <si>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</si>
  <si>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</si>
  <si>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</si>
  <si>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</si>
  <si>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</si>
  <si>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</si>
  <si>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</si>
  <si>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</si>
  <si>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</si>
  <si>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</si>
  <si>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</si>
  <si>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</si>
  <si>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</si>
  <si>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</si>
  <si>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</si>
  <si>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</si>
  <si>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</si>
  <si>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</si>
  <si>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</si>
  <si>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</si>
  <si>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</si>
  <si>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</si>
  <si>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</si>
  <si>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</si>
  <si>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</si>
  <si>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</si>
  <si>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</si>
  <si>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</si>
  <si>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</si>
  <si>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</si>
  <si>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</si>
  <si>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</si>
  <si>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</si>
  <si>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</si>
  <si>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</si>
  <si>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</si>
  <si>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</si>
  <si>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</si>
  <si>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</si>
  <si>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</si>
  <si>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</si>
  <si>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</si>
  <si>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</si>
  <si>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</si>
  <si>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</si>
  <si>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</si>
  <si>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</si>
  <si>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</si>
  <si>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</si>
  <si>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</si>
  <si>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</si>
  <si>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</si>
  <si>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</si>
  <si>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</si>
  <si>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</si>
  <si>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</si>
  <si>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</si>
  <si>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</si>
  <si>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</si>
  <si>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</si>
  <si>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</si>
  <si>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</si>
  <si>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</si>
  <si>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</si>
  <si>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</si>
  <si>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</si>
  <si>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</si>
  <si>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</si>
  <si>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</si>
  <si>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</si>
  <si>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</si>
  <si>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</si>
  <si>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</si>
  <si>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</si>
  <si>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</si>
  <si>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</si>
  <si>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</si>
  <si>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</si>
  <si>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</si>
  <si>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</si>
  <si>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</si>
  <si>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</si>
  <si>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</si>
  <si>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</si>
  <si>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</si>
  <si>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</si>
  <si>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</si>
  <si>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</si>
  <si>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</si>
  <si>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</si>
  <si>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</si>
  <si>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</si>
  <si>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</si>
  <si>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</si>
  <si>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</si>
  <si>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</si>
  <si>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</si>
  <si>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</si>
  <si>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</si>
  <si>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</si>
  <si>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</si>
  <si>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</si>
  <si>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</si>
  <si>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</si>
  <si>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</si>
  <si>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</si>
  <si>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</si>
  <si>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</si>
  <si>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</si>
  <si>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</si>
  <si>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</si>
  <si>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</si>
  <si>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</si>
  <si>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</si>
  <si>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</si>
  <si>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</si>
  <si>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</si>
  <si>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</si>
  <si>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</si>
  <si>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</si>
  <si>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</si>
  <si>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</si>
  <si>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</si>
  <si>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</si>
  <si>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</si>
  <si>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</si>
  <si>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</si>
  <si>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</si>
  <si>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</si>
  <si>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</si>
  <si>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</si>
  <si>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</si>
  <si>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</si>
  <si>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</si>
  <si>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</si>
  <si>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</si>
  <si>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</si>
  <si>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</si>
  <si>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</si>
  <si>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</si>
  <si>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</si>
  <si>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</si>
  <si>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</si>
  <si>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</si>
  <si>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</si>
  <si>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</si>
  <si>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</si>
  <si>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</si>
  <si>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</si>
  <si>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</si>
  <si>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</si>
  <si>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</si>
  <si>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</si>
  <si>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</si>
  <si>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</si>
  <si>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</si>
  <si>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</si>
  <si>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</si>
  <si>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</si>
  <si>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</si>
  <si>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</si>
  <si>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</si>
  <si>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</si>
  <si>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</si>
  <si>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</si>
  <si>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</si>
  <si>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</si>
  <si>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</si>
  <si>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</si>
  <si>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</si>
  <si>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</si>
  <si>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</si>
  <si>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</si>
  <si>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</si>
  <si>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</si>
  <si>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</si>
  <si>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</si>
  <si>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</si>
  <si>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</si>
  <si>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</si>
  <si>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</si>
  <si>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</si>
  <si>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</si>
  <si>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</si>
  <si>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</si>
  <si>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</si>
  <si>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</si>
  <si>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</si>
  <si>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</si>
  <si>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</si>
  <si>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</si>
  <si>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</si>
  <si>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</si>
  <si>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</si>
  <si>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</si>
  <si>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</si>
  <si>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</si>
  <si>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</si>
  <si>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</si>
  <si>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</si>
  <si>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</si>
  <si>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</si>
  <si>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</si>
  <si>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</si>
  <si>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</si>
  <si>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</si>
  <si>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</si>
  <si>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</si>
  <si>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</si>
  <si>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</si>
  <si>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</si>
  <si>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</si>
  <si>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</si>
  <si>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</si>
  <si>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</si>
  <si>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</si>
  <si>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</si>
  <si>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</si>
  <si>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</si>
  <si>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</si>
  <si>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</si>
  <si>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</si>
  <si>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</si>
  <si>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</si>
  <si>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</si>
  <si>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</si>
  <si>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</si>
  <si>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</si>
  <si>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</si>
  <si>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</si>
  <si>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</si>
  <si>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</si>
  <si>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</si>
  <si>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</si>
  <si>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</si>
  <si>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</si>
  <si>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</si>
  <si>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</si>
  <si>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</si>
  <si>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</si>
  <si>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</si>
  <si>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</si>
  <si>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</si>
  <si>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</si>
  <si>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</si>
  <si>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</si>
  <si>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</si>
  <si>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</si>
  <si>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</si>
  <si>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</si>
  <si>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</si>
  <si>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</si>
  <si>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</si>
  <si>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</si>
  <si>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</si>
  <si>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</si>
  <si>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</si>
  <si>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</si>
  <si>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</si>
  <si>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</si>
  <si>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</si>
  <si>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</si>
  <si>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</si>
  <si>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</si>
  <si>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</si>
  <si>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</si>
  <si>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</si>
  <si>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</si>
  <si>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</si>
  <si>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</si>
  <si>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</si>
  <si>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</si>
  <si>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</si>
  <si>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</si>
  <si>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</si>
  <si>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</si>
  <si>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</si>
  <si>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</si>
  <si>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</si>
  <si>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</si>
  <si>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</si>
  <si>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</si>
  <si>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</si>
  <si>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</si>
  <si>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</si>
  <si>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</si>
  <si>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</si>
  <si>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</si>
  <si>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</si>
  <si>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</si>
  <si>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</si>
  <si>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</si>
  <si>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</si>
  <si>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</si>
  <si>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</si>
  <si>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</si>
  <si>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</si>
  <si>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</si>
  <si>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</si>
  <si>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</si>
  <si>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</si>
  <si>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</si>
  <si>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</si>
  <si>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</si>
  <si>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</si>
  <si>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</si>
  <si>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</si>
  <si>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</si>
  <si>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</si>
  <si>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</si>
  <si>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</si>
  <si>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</si>
  <si>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</si>
  <si>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</si>
  <si>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</si>
  <si>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</si>
  <si>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</si>
  <si>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</si>
  <si>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</si>
  <si>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</si>
  <si>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</si>
  <si>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</si>
  <si>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</si>
  <si>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</si>
  <si>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</si>
  <si>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</si>
  <si>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</si>
  <si>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</si>
  <si>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</si>
  <si>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</si>
  <si>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</si>
  <si>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</si>
  <si>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</si>
  <si>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</si>
  <si>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</si>
  <si>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</si>
  <si>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</si>
  <si>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</si>
  <si>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</si>
  <si>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</si>
  <si>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</si>
  <si>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</si>
  <si>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</si>
  <si>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</si>
  <si>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</si>
  <si>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</si>
  <si>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</si>
  <si>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</si>
  <si>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</si>
  <si>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</si>
  <si>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</si>
  <si>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</si>
  <si>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</si>
  <si>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</si>
  <si>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</si>
  <si>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</si>
  <si>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</si>
  <si>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</si>
  <si>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</si>
  <si>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</si>
  <si>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</si>
  <si>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</si>
  <si>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</si>
  <si>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</si>
  <si>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</si>
  <si>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</si>
  <si>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</si>
  <si>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</si>
  <si>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</si>
  <si>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</si>
  <si>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</si>
  <si>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</si>
  <si>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</si>
  <si>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</si>
  <si>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</si>
  <si>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</si>
  <si>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</si>
  <si>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</si>
  <si>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</si>
  <si>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</si>
  <si>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</si>
  <si>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</si>
  <si>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</si>
  <si>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</si>
  <si>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</si>
  <si>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</si>
  <si>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</si>
  <si>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</si>
  <si>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</si>
  <si>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</si>
  <si>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</si>
  <si>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</si>
  <si>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</si>
  <si>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</si>
  <si>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</si>
  <si>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</si>
  <si>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</si>
  <si>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</si>
  <si>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</si>
  <si>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</si>
  <si>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</si>
  <si>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</si>
  <si>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</si>
  <si>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</si>
  <si>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</si>
  <si>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</si>
  <si>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</si>
  <si>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</si>
  <si>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</si>
  <si>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</si>
  <si>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</si>
  <si>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</si>
  <si>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</si>
  <si>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</si>
  <si>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</si>
  <si>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</si>
  <si>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</si>
  <si>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</si>
  <si>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</si>
  <si>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</si>
  <si>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</si>
  <si>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</si>
  <si>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</si>
  <si>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</si>
  <si>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</si>
  <si>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</si>
  <si>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</si>
  <si>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</si>
  <si>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</si>
  <si>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</si>
  <si>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</si>
  <si>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</si>
  <si>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</si>
  <si>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</si>
  <si>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</si>
  <si>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</si>
  <si>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</si>
  <si>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</si>
  <si>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</si>
  <si>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</si>
  <si>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</si>
  <si>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</si>
  <si>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</si>
  <si>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</si>
  <si>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</si>
  <si>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</si>
  <si>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</si>
  <si>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</si>
  <si>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</si>
  <si>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</si>
  <si>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</si>
  <si>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</si>
  <si>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</si>
  <si>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</si>
  <si>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</si>
  <si>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</si>
  <si>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</si>
  <si>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</si>
  <si>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</si>
  <si>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</si>
  <si>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</si>
  <si>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</si>
  <si>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</si>
  <si>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</si>
  <si>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</si>
  <si>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</si>
  <si>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</si>
  <si>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</si>
  <si>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</si>
  <si>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</si>
  <si>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</si>
  <si>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</si>
  <si>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</si>
  <si>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</si>
  <si>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</si>
  <si>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</si>
  <si>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</si>
  <si>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</si>
  <si>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</si>
  <si>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</si>
  <si>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</si>
  <si>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</si>
  <si>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</si>
  <si>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</si>
  <si>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</si>
  <si>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</si>
  <si>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</si>
  <si>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</si>
  <si>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</si>
  <si>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</si>
  <si>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</si>
  <si>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</si>
  <si>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</si>
  <si>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</si>
  <si>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</si>
  <si>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</si>
  <si>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</si>
  <si>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</si>
  <si>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</si>
  <si>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</si>
  <si>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</si>
  <si>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</si>
  <si>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</si>
  <si>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</si>
  <si>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</si>
  <si>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</si>
  <si>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</si>
  <si>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</si>
  <si>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</si>
  <si>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</si>
  <si>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</si>
  <si>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</si>
  <si>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</si>
  <si>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</si>
  <si>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</si>
  <si>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</si>
  <si>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</si>
  <si>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</si>
  <si>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</si>
  <si>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</si>
  <si>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</si>
  <si>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</si>
  <si>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</si>
  <si>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</si>
  <si>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</si>
  <si>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</si>
  <si>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</si>
  <si>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</si>
  <si>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</si>
  <si>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</si>
  <si>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</si>
  <si>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</si>
  <si>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</si>
  <si>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</si>
  <si>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</si>
  <si>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</si>
  <si>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</si>
  <si>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</si>
  <si>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</si>
  <si>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</si>
  <si>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</si>
  <si>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</si>
  <si>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</si>
  <si>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</si>
  <si>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</si>
  <si>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</si>
  <si>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</si>
  <si>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</si>
  <si>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</si>
  <si>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</si>
  <si>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</si>
  <si>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</si>
  <si>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</si>
  <si>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</si>
  <si>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</si>
  <si>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</si>
  <si>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</si>
  <si>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</si>
  <si>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</si>
  <si>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</si>
  <si>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</si>
  <si>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</si>
  <si>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</si>
  <si>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</si>
  <si>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</si>
  <si>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</si>
  <si>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</si>
  <si>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</si>
  <si>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</si>
  <si>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</si>
  <si>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</si>
  <si>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</si>
  <si>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</si>
  <si>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</si>
  <si>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</si>
  <si>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</si>
  <si>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</si>
  <si>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</si>
  <si>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</si>
  <si>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</si>
  <si>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</si>
  <si>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</si>
  <si>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</si>
  <si>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</si>
  <si>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</si>
  <si>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</si>
  <si>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</si>
  <si>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</si>
  <si>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</si>
  <si>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</si>
  <si>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</si>
  <si>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</si>
  <si>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</si>
  <si>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</si>
  <si>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</si>
  <si>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</si>
  <si>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</si>
  <si>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</si>
  <si>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</si>
  <si>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</si>
  <si>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</si>
  <si>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</si>
  <si>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</si>
  <si>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</si>
  <si>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</si>
  <si>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</si>
  <si>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</si>
  <si>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</si>
  <si>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</si>
  <si>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</si>
  <si>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</si>
  <si>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</si>
  <si>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</si>
  <si>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</si>
  <si>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</si>
  <si>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</si>
  <si>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</si>
  <si>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</si>
  <si>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</si>
  <si>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</si>
  <si>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</si>
  <si>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</si>
  <si>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</si>
  <si>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</si>
  <si>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</si>
  <si>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</si>
  <si>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</si>
  <si>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</si>
  <si>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</si>
  <si>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</si>
  <si>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</si>
  <si>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</si>
  <si>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</si>
  <si>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</si>
  <si>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</si>
  <si>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</si>
  <si>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</si>
  <si>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</si>
  <si>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</si>
  <si>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</si>
  <si>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</si>
  <si>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</si>
  <si>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</si>
  <si>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</si>
  <si>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</si>
  <si>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</si>
  <si>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</si>
  <si>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</si>
  <si>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</si>
  <si>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</si>
  <si>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</si>
  <si>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</si>
  <si>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</si>
  <si>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</si>
  <si>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</si>
  <si>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</si>
  <si>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</si>
  <si>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</si>
  <si>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</si>
  <si>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</si>
  <si>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</si>
  <si>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</si>
  <si>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</si>
  <si>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</si>
  <si>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</si>
  <si>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</si>
  <si>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</si>
  <si>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</si>
  <si>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</si>
  <si>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</si>
  <si>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</si>
  <si>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</si>
  <si>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</si>
  <si>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</si>
  <si>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</si>
  <si>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</si>
  <si>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</si>
  <si>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</si>
  <si>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</si>
  <si>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</si>
  <si>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</si>
  <si>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</si>
  <si>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</si>
  <si>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</si>
  <si>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</si>
  <si>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</si>
  <si>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</si>
  <si>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</si>
  <si>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</si>
  <si>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</si>
  <si>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</si>
  <si>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</si>
  <si>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</si>
  <si>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</si>
  <si>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</si>
  <si>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</si>
  <si>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</si>
  <si>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</si>
  <si>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</si>
  <si>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</si>
  <si>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</si>
  <si>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</si>
  <si>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</si>
  <si>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</si>
  <si>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</si>
  <si>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</si>
  <si>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</si>
  <si>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</si>
  <si>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</si>
  <si>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</si>
  <si>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</si>
  <si>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</si>
  <si>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</si>
  <si>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</si>
  <si>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</si>
  <si>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</si>
  <si>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</si>
  <si>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</si>
  <si>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</si>
  <si>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</si>
  <si>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</si>
  <si>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</si>
  <si>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</si>
  <si>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</si>
  <si>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</si>
  <si>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</si>
  <si>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</si>
  <si>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</si>
  <si>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</si>
  <si>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</si>
  <si>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</si>
  <si>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</si>
  <si>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</si>
  <si>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</si>
  <si>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</si>
  <si>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</si>
  <si>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</si>
  <si>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</si>
  <si>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</si>
  <si>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</si>
  <si>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</si>
  <si>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</si>
  <si>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</si>
  <si>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</si>
  <si>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</si>
  <si>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</si>
  <si>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</si>
  <si>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</si>
  <si>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</si>
  <si>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</si>
  <si>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</si>
  <si>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</si>
  <si>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</si>
  <si>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</si>
  <si>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</si>
  <si>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</si>
  <si>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</si>
  <si>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</si>
  <si>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</si>
  <si>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</si>
  <si>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</si>
  <si>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</si>
  <si>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</si>
  <si>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</si>
  <si>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</si>
  <si>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</si>
  <si>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</si>
  <si>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</si>
  <si>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</si>
  <si>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</si>
  <si>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</si>
  <si>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</si>
  <si>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</si>
  <si>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</si>
  <si>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</si>
  <si>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</si>
  <si>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</si>
  <si>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</si>
  <si>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</si>
  <si>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</si>
  <si>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</si>
  <si>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</si>
  <si>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</si>
  <si>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</si>
  <si>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</si>
  <si>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</si>
  <si>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</si>
  <si>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</si>
  <si>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</si>
  <si>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</si>
  <si>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</si>
  <si>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</si>
  <si>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</si>
  <si>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</si>
  <si>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</si>
  <si>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</si>
  <si>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</si>
  <si>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</si>
  <si>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</si>
  <si>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</si>
  <si>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</si>
  <si>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</si>
  <si>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</si>
  <si>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</si>
  <si>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</si>
  <si>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</si>
  <si>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</si>
  <si>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</si>
  <si>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</si>
  <si>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</si>
  <si>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</si>
  <si>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</si>
  <si>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</si>
  <si>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</si>
  <si>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</si>
  <si>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</si>
  <si>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</si>
  <si>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</si>
  <si>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</si>
  <si>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</si>
  <si>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</si>
  <si>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</si>
  <si>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</si>
  <si>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</si>
  <si>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</si>
  <si>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</si>
  <si>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</si>
  <si>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</si>
  <si>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</si>
  <si>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</si>
  <si>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</si>
  <si>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</si>
  <si>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</si>
  <si>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</si>
  <si>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</si>
  <si>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</si>
  <si>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</si>
  <si>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</si>
  <si>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</si>
  <si>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</si>
  <si>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</si>
  <si>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</si>
  <si>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</si>
  <si>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</si>
  <si>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</si>
  <si>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</si>
  <si>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</si>
  <si>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</si>
  <si>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</si>
  <si>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</si>
  <si>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</si>
  <si>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</si>
  <si>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</si>
  <si>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</si>
  <si>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</si>
  <si>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</si>
  <si>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</si>
  <si>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</si>
  <si>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</si>
  <si>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</si>
  <si>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</si>
  <si>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</si>
  <si>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</si>
  <si>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</si>
  <si>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</si>
  <si>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</si>
  <si>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</si>
  <si>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</si>
  <si>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</si>
  <si>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</si>
  <si>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</si>
  <si>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</si>
  <si>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</si>
  <si>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</si>
  <si>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</si>
  <si>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</si>
  <si>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</si>
  <si>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</si>
  <si>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</si>
  <si>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</si>
  <si>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</si>
  <si>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</si>
  <si>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</si>
  <si>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</si>
  <si>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</si>
  <si>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</si>
  <si>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</si>
  <si>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</si>
  <si>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</si>
  <si>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</si>
  <si>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</si>
  <si>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</si>
  <si>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</si>
  <si>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</si>
  <si>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</si>
  <si>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</si>
  <si>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</si>
  <si>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</si>
  <si>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</si>
  <si>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</si>
  <si>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</si>
  <si>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</si>
  <si>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</si>
  <si>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</si>
  <si>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</si>
  <si>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</si>
  <si>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</si>
  <si>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</si>
  <si>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</si>
  <si>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</si>
  <si>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</si>
  <si>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</si>
  <si>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</si>
  <si>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</si>
  <si>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</si>
  <si>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</si>
  <si>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</si>
  <si>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</si>
  <si>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</si>
  <si>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</si>
  <si>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</si>
  <si>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</si>
  <si>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</si>
  <si>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</si>
  <si>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</si>
  <si>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</si>
  <si>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</si>
  <si>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</si>
  <si>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</si>
  <si>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</si>
  <si>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</si>
  <si>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</si>
  <si>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</si>
  <si>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</si>
  <si>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</si>
  <si>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</si>
  <si>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</si>
  <si>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</si>
  <si>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</si>
  <si>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</si>
  <si>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</si>
  <si>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</si>
  <si>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</si>
  <si>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</si>
  <si>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</si>
  <si>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</si>
  <si>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</si>
  <si>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</si>
  <si>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</si>
  <si>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</si>
  <si>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</si>
  <si>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</si>
  <si>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</si>
  <si>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</si>
  <si>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</si>
  <si>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</si>
  <si>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</si>
  <si>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</si>
  <si>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</si>
  <si>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</si>
  <si>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</si>
  <si>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</si>
  <si>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</si>
  <si>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</si>
  <si>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</si>
  <si>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</si>
  <si>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</si>
  <si>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</si>
  <si>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</si>
  <si>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</si>
  <si>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</si>
  <si>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</si>
  <si>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</si>
  <si>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</si>
  <si>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</si>
  <si>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</si>
  <si>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</si>
  <si>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</si>
  <si>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</si>
  <si>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</si>
  <si>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</si>
  <si>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</si>
  <si>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</si>
  <si>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</si>
  <si>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</si>
  <si>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</si>
  <si>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</si>
  <si>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</si>
  <si>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</si>
  <si>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</si>
  <si>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</si>
  <si>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</si>
  <si>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</si>
  <si>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</si>
  <si>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</si>
  <si>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</si>
  <si>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</si>
  <si>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</si>
  <si>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</si>
  <si>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</si>
  <si>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</si>
  <si>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</si>
  <si>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</si>
  <si>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</si>
  <si>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</si>
  <si>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</si>
  <si>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</si>
  <si>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</si>
  <si>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</si>
  <si>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</si>
  <si>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</si>
  <si>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</si>
  <si>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</si>
  <si>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</si>
  <si>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</si>
  <si>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</si>
  <si>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</si>
  <si>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</si>
  <si>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</si>
  <si>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</si>
  <si>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</si>
  <si>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</si>
  <si>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</si>
  <si>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</si>
  <si>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</si>
  <si>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</si>
  <si>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</si>
  <si>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</si>
  <si>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</si>
  <si>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</si>
  <si>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</si>
  <si>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</si>
  <si>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</si>
  <si>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</si>
  <si>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</si>
  <si>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</si>
  <si>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</si>
  <si>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</si>
  <si>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</si>
  <si>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</si>
  <si>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</si>
  <si>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</si>
  <si>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</si>
  <si>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</si>
  <si>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</si>
  <si>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</si>
  <si>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</si>
  <si>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</si>
  <si>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</si>
  <si>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</si>
  <si>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</si>
  <si>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</si>
  <si>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</si>
  <si>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</si>
  <si>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</si>
  <si>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</si>
  <si>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</si>
  <si>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</si>
  <si>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</si>
  <si>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</si>
  <si>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</si>
  <si>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</si>
  <si>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</si>
  <si>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</si>
  <si>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</si>
  <si>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</si>
  <si>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</si>
  <si>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</si>
  <si>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</si>
  <si>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</si>
  <si>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</si>
  <si>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</si>
  <si>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</si>
  <si>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</si>
  <si>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</si>
  <si>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</si>
  <si>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</si>
  <si>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</si>
  <si>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</si>
  <si>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</si>
  <si>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</si>
  <si>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</si>
  <si>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</si>
  <si>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</si>
  <si>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</si>
  <si>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</si>
  <si>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</si>
  <si>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</si>
  <si>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</si>
  <si>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</si>
  <si>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</si>
  <si>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</si>
  <si>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</si>
  <si>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</si>
  <si>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</si>
  <si>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</si>
  <si>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</si>
  <si>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</si>
  <si>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</si>
  <si>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</si>
  <si>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</si>
  <si>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</si>
  <si>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</si>
  <si>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</si>
  <si>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</si>
  <si>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</si>
  <si>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</si>
  <si>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</si>
  <si>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</si>
  <si>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</si>
  <si>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</si>
  <si>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</si>
  <si>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</si>
  <si>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</si>
  <si>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</si>
  <si>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</si>
  <si>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</si>
  <si>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</si>
  <si>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</si>
  <si>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</si>
  <si>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</si>
  <si>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</si>
  <si>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</si>
  <si>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</si>
  <si>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</si>
  <si>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</si>
  <si>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</si>
  <si>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</si>
  <si>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</si>
  <si>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</si>
  <si>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</si>
  <si>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</si>
  <si>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</si>
  <si>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</si>
  <si>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</si>
  <si>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</si>
  <si>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</si>
  <si>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</si>
  <si>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</si>
  <si>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</si>
  <si>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</si>
  <si>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</si>
  <si>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</si>
  <si>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</si>
  <si>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</si>
  <si>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</si>
  <si>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</si>
  <si>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</si>
  <si>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</si>
  <si>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</si>
  <si>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</si>
  <si>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</si>
  <si>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</si>
  <si>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</si>
  <si>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</si>
  <si>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</si>
  <si>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</si>
  <si>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</si>
  <si>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</si>
  <si>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</si>
  <si>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</si>
  <si>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</si>
  <si>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</si>
  <si>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</si>
  <si>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</si>
  <si>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</si>
  <si>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</si>
  <si>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</si>
  <si>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</si>
  <si>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</si>
  <si>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</si>
  <si>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</si>
  <si>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</si>
  <si>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</si>
  <si>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</si>
  <si>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</si>
  <si>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</si>
  <si>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</si>
  <si>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</si>
  <si>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</si>
  <si>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</si>
  <si>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</si>
  <si>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</si>
  <si>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</si>
  <si>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</si>
  <si>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</si>
  <si>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</si>
  <si>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</si>
  <si>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</si>
  <si>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</si>
  <si>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</si>
  <si>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</si>
  <si>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</si>
  <si>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</si>
  <si>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</si>
  <si>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</si>
  <si>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</si>
  <si>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</si>
  <si>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</si>
  <si>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</si>
  <si>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</si>
  <si>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</si>
  <si>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</si>
  <si>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</si>
  <si>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</si>
  <si>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</si>
  <si>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</si>
  <si>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</si>
  <si>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</si>
  <si>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</si>
  <si>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</si>
  <si>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</si>
  <si>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</si>
  <si>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</si>
  <si>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</si>
  <si>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</si>
  <si>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</si>
  <si>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</si>
  <si>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</si>
  <si>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</si>
  <si>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</si>
  <si>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</si>
  <si>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</si>
  <si>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</si>
  <si>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</si>
  <si>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</si>
  <si>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</si>
  <si>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</si>
  <si>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</si>
  <si>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</si>
  <si>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</si>
  <si>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</si>
  <si>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</si>
  <si>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</si>
  <si>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</si>
  <si>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</si>
  <si>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</si>
  <si>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</si>
  <si>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</si>
  <si>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</si>
  <si>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</si>
  <si>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</si>
  <si>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</si>
  <si>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</si>
  <si>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</si>
  <si>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</si>
  <si>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</si>
  <si>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</si>
  <si>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</si>
  <si>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</si>
  <si>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</si>
  <si>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</si>
  <si>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</si>
  <si>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</si>
  <si>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</si>
  <si>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</si>
  <si>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</si>
  <si>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</si>
  <si>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</si>
  <si>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</si>
  <si>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</si>
  <si>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</si>
  <si>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</si>
  <si>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</si>
  <si>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</si>
  <si>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</si>
  <si>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</si>
  <si>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</si>
  <si>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</si>
  <si>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</si>
  <si>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</si>
  <si>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</si>
  <si>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</si>
  <si>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</si>
  <si>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</si>
  <si>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</si>
  <si>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</si>
  <si>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</si>
  <si>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</si>
  <si>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</si>
  <si>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</si>
  <si>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</si>
  <si>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</si>
  <si>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</si>
  <si>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</si>
  <si>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</si>
  <si>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</si>
  <si>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</si>
  <si>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</si>
  <si>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</si>
  <si>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</si>
  <si>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</si>
  <si>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</si>
  <si>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</si>
  <si>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</si>
  <si>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</si>
  <si>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</si>
  <si>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</si>
  <si>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</si>
  <si>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</si>
  <si>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</si>
  <si>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</si>
  <si>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</si>
  <si>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</si>
  <si>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</si>
  <si>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</si>
  <si>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</si>
  <si>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</si>
  <si>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</si>
  <si>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</si>
  <si>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</si>
  <si>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</si>
  <si>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</si>
  <si>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</si>
  <si>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</si>
  <si>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</si>
  <si>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</si>
  <si>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</si>
  <si>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</si>
  <si>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</si>
  <si>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</si>
  <si>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</si>
  <si>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</si>
  <si>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</si>
  <si>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</si>
  <si>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</si>
  <si>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</si>
  <si>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</si>
  <si>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</si>
  <si>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</si>
  <si>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</si>
  <si>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</si>
  <si>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</si>
  <si>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</si>
  <si>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</si>
  <si>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</si>
  <si>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</si>
  <si>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</si>
  <si>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</si>
  <si>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</si>
  <si>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</si>
  <si>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</si>
  <si>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</si>
  <si>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</si>
  <si>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</si>
  <si>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</si>
  <si>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</si>
  <si>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</si>
  <si>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</si>
  <si>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</si>
  <si>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</si>
  <si>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</si>
  <si>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</si>
  <si>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</si>
  <si>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</si>
  <si>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</si>
  <si>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</si>
  <si>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</si>
  <si>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</si>
  <si>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</si>
  <si>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</si>
  <si>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</si>
  <si>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</si>
  <si>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</si>
  <si>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</si>
  <si>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</si>
  <si>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</si>
  <si>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</si>
  <si>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</si>
  <si>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</si>
  <si>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</si>
  <si>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</si>
  <si>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</si>
  <si>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</si>
  <si>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</si>
  <si>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</si>
  <si>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</si>
  <si>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</si>
  <si>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</si>
  <si>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</si>
  <si>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</si>
  <si>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</si>
  <si>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</si>
  <si>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</si>
  <si>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</si>
  <si>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</si>
  <si>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</si>
  <si>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</si>
  <si>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</si>
  <si>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</si>
  <si>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</si>
  <si>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</si>
  <si>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</si>
  <si>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</si>
  <si>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</si>
  <si>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</si>
  <si>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</si>
  <si>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</si>
  <si>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</si>
  <si>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</si>
  <si>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</si>
  <si>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</si>
  <si>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</si>
  <si>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</si>
  <si>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</si>
  <si>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</si>
  <si>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</si>
  <si>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</si>
  <si>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</si>
  <si>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</si>
  <si>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</si>
  <si>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</si>
  <si>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</si>
  <si>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</si>
  <si>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</si>
  <si>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</si>
  <si>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</si>
  <si>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</si>
  <si>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</si>
  <si>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</si>
  <si>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</si>
  <si>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</si>
  <si>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</si>
  <si>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</si>
  <si>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</si>
  <si>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</si>
  <si>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</si>
  <si>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</si>
  <si>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</si>
  <si>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</si>
  <si>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</si>
  <si>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</si>
  <si>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</si>
  <si>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</si>
  <si>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</si>
  <si>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</si>
  <si>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</si>
  <si>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</si>
  <si>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</si>
  <si>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</si>
  <si>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</si>
  <si>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</si>
  <si>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</si>
  <si>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</si>
  <si>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</si>
  <si>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</si>
  <si>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</si>
  <si>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</si>
  <si>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</si>
  <si>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</si>
  <si>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</si>
  <si>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</si>
  <si>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</si>
  <si>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</si>
  <si>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</si>
  <si>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</si>
  <si>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</si>
  <si>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</si>
  <si>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</si>
  <si>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</si>
  <si>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</si>
  <si>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</si>
  <si>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</si>
  <si>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</si>
  <si>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</si>
  <si>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</si>
  <si>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</si>
  <si>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</si>
  <si>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</si>
  <si>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</si>
  <si>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</si>
  <si>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</si>
  <si>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</si>
  <si>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</si>
  <si>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</si>
  <si>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</si>
  <si>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</si>
  <si>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</si>
  <si>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</si>
  <si>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</si>
  <si>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</si>
  <si>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</si>
  <si>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</si>
  <si>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</si>
  <si>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</si>
  <si>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</si>
  <si>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</si>
  <si>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</si>
  <si>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</si>
  <si>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</si>
  <si>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</si>
  <si>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</si>
  <si>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</si>
  <si>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</si>
  <si>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</si>
  <si>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</si>
  <si>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</si>
  <si>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</si>
  <si>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</si>
  <si>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</si>
  <si>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</si>
  <si>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</si>
  <si>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</si>
  <si>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</si>
  <si>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</si>
  <si>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</si>
  <si>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</si>
  <si>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</si>
  <si>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</si>
  <si>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</si>
  <si>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</si>
  <si>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</si>
  <si>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</si>
  <si>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</si>
  <si>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</si>
  <si>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</si>
  <si>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</si>
  <si>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</si>
  <si>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</si>
  <si>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</si>
  <si>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</si>
  <si>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</si>
  <si>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</si>
  <si>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</si>
  <si>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</si>
  <si>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</si>
  <si>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</si>
  <si>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</si>
  <si>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</si>
  <si>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</si>
  <si>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</si>
  <si>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</si>
  <si>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</si>
  <si>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</si>
  <si>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</si>
  <si>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</si>
  <si>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</si>
  <si>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</si>
  <si>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</si>
  <si>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</si>
  <si>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</si>
  <si>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</si>
  <si>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</si>
  <si>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</si>
  <si>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</si>
  <si>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</si>
  <si>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</si>
  <si>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</si>
  <si>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</si>
  <si>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</si>
  <si>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</si>
  <si>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</si>
  <si>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</si>
  <si>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</si>
  <si>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</si>
  <si>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</si>
  <si>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</si>
  <si>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</si>
  <si>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</si>
  <si>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</si>
  <si>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</si>
  <si>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</si>
  <si>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</si>
  <si>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</si>
  <si>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</si>
  <si>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</si>
  <si>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</si>
  <si>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</si>
  <si>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</si>
  <si>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</si>
  <si>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</si>
  <si>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</si>
  <si>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</si>
  <si>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</si>
  <si>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</si>
  <si>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</si>
  <si>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</si>
  <si>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</si>
  <si>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</si>
  <si>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</si>
  <si>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</si>
  <si>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</si>
  <si>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</si>
  <si>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</si>
  <si>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</si>
  <si>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</si>
  <si>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</si>
  <si>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</si>
  <si>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</si>
  <si>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</si>
  <si>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</si>
  <si>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</si>
  <si>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</si>
  <si>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</si>
  <si>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</si>
  <si>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</si>
  <si>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</si>
  <si>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</si>
  <si>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</si>
  <si>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</si>
  <si>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</si>
  <si>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</si>
  <si>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</si>
  <si>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</si>
  <si>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</si>
  <si>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</si>
  <si>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</si>
  <si>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</si>
  <si>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</si>
  <si>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</si>
  <si>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</si>
  <si>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</si>
  <si>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</si>
  <si>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</si>
  <si>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</si>
  <si>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</si>
  <si>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</si>
  <si>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</si>
  <si>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</si>
  <si>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</si>
  <si>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</si>
  <si>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</si>
  <si>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</si>
  <si>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</si>
  <si>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</si>
  <si>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</si>
  <si>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</si>
  <si>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</si>
  <si>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</si>
  <si>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</si>
  <si>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</si>
  <si>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</si>
  <si>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</si>
  <si>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</si>
  <si>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</si>
  <si>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</si>
  <si>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</si>
  <si>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</si>
  <si>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</si>
  <si>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</si>
  <si>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</si>
  <si>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</si>
  <si>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</si>
  <si>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</si>
  <si>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</si>
  <si>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</si>
  <si>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</si>
  <si>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</si>
  <si>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</si>
  <si>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</si>
  <si>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</si>
  <si>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</si>
  <si>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</si>
  <si>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</si>
  <si>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</si>
  <si>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</si>
  <si>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</si>
  <si>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</si>
  <si>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</si>
  <si>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</si>
  <si>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</si>
  <si>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</si>
  <si>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</si>
  <si>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</si>
  <si>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</si>
  <si>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</si>
  <si>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</si>
  <si>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</si>
  <si>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</si>
  <si>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</si>
  <si>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</si>
  <si>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</si>
  <si>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</si>
  <si>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</si>
  <si>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</si>
  <si>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</si>
  <si>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</si>
  <si>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</si>
  <si>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</si>
  <si>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</si>
  <si>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</si>
  <si>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</si>
  <si>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</si>
  <si>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</si>
  <si>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</si>
  <si>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</si>
  <si>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</si>
  <si>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</si>
  <si>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</si>
  <si>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</si>
  <si>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</si>
  <si>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</si>
  <si>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</si>
  <si>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</si>
  <si>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</si>
  <si>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</si>
  <si>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</si>
  <si>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</si>
  <si>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</si>
  <si>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</si>
  <si>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</si>
  <si>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</si>
  <si>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</si>
  <si>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</si>
  <si>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</si>
  <si>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</si>
  <si>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</si>
  <si>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</si>
  <si>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</si>
  <si>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</si>
  <si>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</si>
  <si>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</si>
  <si>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</si>
  <si>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</si>
  <si>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</si>
  <si>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</si>
  <si>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</si>
  <si>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</si>
  <si>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</si>
  <si>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</si>
  <si>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</si>
  <si>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</si>
  <si>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</si>
  <si>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</si>
  <si>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</si>
  <si>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</si>
  <si>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</si>
  <si>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</si>
  <si>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</si>
  <si>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</si>
  <si>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</si>
  <si>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</si>
  <si>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</si>
  <si>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</si>
  <si>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</si>
  <si>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</si>
  <si>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</si>
  <si>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</si>
  <si>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</si>
  <si>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</si>
  <si>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</si>
  <si>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</si>
  <si>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</si>
  <si>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</si>
  <si>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</si>
  <si>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</si>
  <si>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</si>
  <si>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</si>
  <si>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</si>
  <si>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</si>
  <si>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</si>
  <si>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</si>
  <si>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</si>
  <si>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</si>
  <si>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</si>
  <si>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</si>
  <si>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</si>
  <si>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</si>
  <si>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</si>
  <si>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</si>
  <si>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</si>
  <si>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</si>
  <si>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</si>
  <si>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</si>
  <si>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</si>
  <si>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</si>
  <si>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</si>
  <si>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</si>
  <si>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</si>
  <si>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</si>
  <si>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</si>
  <si>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</si>
  <si>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</si>
  <si>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</si>
  <si>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</si>
  <si>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</si>
  <si>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</si>
  <si>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</si>
  <si>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</si>
  <si>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</si>
  <si>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</si>
  <si>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</si>
  <si>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</si>
  <si>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</si>
  <si>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</si>
  <si>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</si>
  <si>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</si>
  <si>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</si>
  <si>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</si>
  <si>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</si>
  <si>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</si>
  <si>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</si>
  <si>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</si>
  <si>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</si>
  <si>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</si>
  <si>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</si>
  <si>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</si>
  <si>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</si>
  <si>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</si>
  <si>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</si>
  <si>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</si>
  <si>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</si>
  <si>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</si>
  <si>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</si>
  <si>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</si>
  <si>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</si>
  <si>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</si>
  <si>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</si>
  <si>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</si>
  <si>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</si>
  <si>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</si>
  <si>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</si>
  <si>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</si>
  <si>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</si>
  <si>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</si>
  <si>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</si>
  <si>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</si>
  <si>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</si>
  <si>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</si>
  <si>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</si>
  <si>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</si>
  <si>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</si>
  <si>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</si>
  <si>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</si>
  <si>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</si>
  <si>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</si>
  <si>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</si>
  <si>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</si>
  <si>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</si>
  <si>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</si>
  <si>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</si>
  <si>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</si>
  <si>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</si>
  <si>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</si>
  <si>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</si>
  <si>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</si>
  <si>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</si>
  <si>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</si>
  <si>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</si>
  <si>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</si>
  <si>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</si>
  <si>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</si>
  <si>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</si>
  <si>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</si>
  <si>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</si>
  <si>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</si>
  <si>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</si>
  <si>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</si>
  <si>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</si>
  <si>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</si>
  <si>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</si>
  <si>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</si>
  <si>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</si>
  <si>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</si>
  <si>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</si>
  <si>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</si>
  <si>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</si>
  <si>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</si>
  <si>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</si>
  <si>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</si>
  <si>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</si>
  <si>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</si>
  <si>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</si>
  <si>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</si>
  <si>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</si>
  <si>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</si>
  <si>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</si>
  <si>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</si>
  <si>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</si>
  <si>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</si>
  <si>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</si>
  <si>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</si>
  <si>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</si>
  <si>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</si>
  <si>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</si>
  <si>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</si>
  <si>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</si>
  <si>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</si>
  <si>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</si>
  <si>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</si>
  <si>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</si>
  <si>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</si>
  <si>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</si>
  <si>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</si>
  <si>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</si>
  <si>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</si>
  <si>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</si>
  <si>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</si>
  <si>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</si>
  <si>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</si>
  <si>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</si>
  <si>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</si>
  <si>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</si>
  <si>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</si>
  <si>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</si>
  <si>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</si>
  <si>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</si>
  <si>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</si>
  <si>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</si>
  <si>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</si>
  <si>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</si>
  <si>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</si>
  <si>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</si>
  <si>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</si>
  <si>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</si>
  <si>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</si>
  <si>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</si>
  <si>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</si>
  <si>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</si>
  <si>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</si>
  <si>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</si>
  <si>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</si>
  <si>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</si>
  <si>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</si>
  <si>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</si>
  <si>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</si>
  <si>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</si>
  <si>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</si>
  <si>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</si>
  <si>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</si>
  <si>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</si>
  <si>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</si>
  <si>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</si>
  <si>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</si>
  <si>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</si>
  <si>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</si>
  <si>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</si>
  <si>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</si>
  <si>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</si>
  <si>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</si>
  <si>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</si>
  <si>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</si>
  <si>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</si>
  <si>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</si>
  <si>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</si>
  <si>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</si>
  <si>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</si>
  <si>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</si>
  <si>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</si>
  <si>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</si>
  <si>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</si>
  <si>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</si>
  <si>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</si>
  <si>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</si>
  <si>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</si>
  <si>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</si>
  <si>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</si>
  <si>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</si>
  <si>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</si>
  <si>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</si>
  <si>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</si>
  <si>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</si>
  <si>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</si>
  <si>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</si>
  <si>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</si>
  <si>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</si>
  <si>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</si>
  <si>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</si>
  <si>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</si>
  <si>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</si>
  <si>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</si>
  <si>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</si>
  <si>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</si>
  <si>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</si>
  <si>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</si>
  <si>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</si>
  <si>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</si>
  <si>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</si>
  <si>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</si>
  <si>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</si>
  <si>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</si>
  <si>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</si>
  <si>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</si>
  <si>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</si>
  <si>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</si>
  <si>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</si>
  <si>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</si>
  <si>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</si>
  <si>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</si>
  <si>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</si>
  <si>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</si>
  <si>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</si>
  <si>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</si>
  <si>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</si>
  <si>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</si>
  <si>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</si>
  <si>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</si>
  <si>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</si>
  <si>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</si>
  <si>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</si>
  <si>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</si>
  <si>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</si>
  <si>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</si>
  <si>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</si>
  <si>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</si>
  <si>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</si>
  <si>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</si>
  <si>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</si>
  <si>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</si>
  <si>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</si>
  <si>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</si>
  <si>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</si>
  <si>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</si>
  <si>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</si>
  <si>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</si>
  <si>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</si>
  <si>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</si>
  <si>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</si>
  <si>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</si>
  <si>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</si>
  <si>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</si>
  <si>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</si>
  <si>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</si>
  <si>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</si>
  <si>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</si>
  <si>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</si>
  <si>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</si>
  <si>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</si>
  <si>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</si>
  <si>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</si>
  <si>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</si>
  <si>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</si>
  <si>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</si>
  <si>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</si>
  <si>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</si>
  <si>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</si>
  <si>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</si>
  <si>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</si>
  <si>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</si>
  <si>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</si>
  <si>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</si>
  <si>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</si>
  <si>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</si>
  <si>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</si>
  <si>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</si>
  <si>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</si>
  <si>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</si>
  <si>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</si>
  <si>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</si>
  <si>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</si>
  <si>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</si>
  <si>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</si>
  <si>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</si>
  <si>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</si>
  <si>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</si>
  <si>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</si>
  <si>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</si>
  <si>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</si>
  <si>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</si>
  <si>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</si>
  <si>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</si>
  <si>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</si>
  <si>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</si>
  <si>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</si>
  <si>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</si>
  <si>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</si>
  <si>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</si>
  <si>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</si>
  <si>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</si>
  <si>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</si>
  <si>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</si>
  <si>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</si>
  <si>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</si>
  <si>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</si>
  <si>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</si>
  <si>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</si>
  <si>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</si>
  <si>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</si>
  <si>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</si>
  <si>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</si>
  <si>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</si>
  <si>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</si>
  <si>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</si>
  <si>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</si>
  <si>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</si>
  <si>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</si>
  <si>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</si>
  <si>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</si>
  <si>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</si>
  <si>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</si>
  <si>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</si>
  <si>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</si>
  <si>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</si>
  <si>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</si>
  <si>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</si>
  <si>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</si>
  <si>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</si>
  <si>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</si>
  <si>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</si>
  <si>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</si>
  <si>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</si>
  <si>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</si>
  <si>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</si>
  <si>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</si>
  <si>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</si>
  <si>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</si>
  <si>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</si>
  <si>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</si>
  <si>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</si>
  <si>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</si>
  <si>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</si>
  <si>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</si>
  <si>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</si>
  <si>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</si>
  <si>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</si>
  <si>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</si>
  <si>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</si>
  <si>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</si>
  <si>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</si>
  <si>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</si>
  <si>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</si>
  <si>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</si>
  <si>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</si>
  <si>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</si>
  <si>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</si>
  <si>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</si>
  <si>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</si>
  <si>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</si>
  <si>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</si>
  <si>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</si>
  <si>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</si>
  <si>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</si>
  <si>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</si>
  <si>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</si>
  <si>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</si>
  <si>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</si>
  <si>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</si>
  <si>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</si>
  <si>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</si>
  <si>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</si>
  <si>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</si>
  <si>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</si>
  <si>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</si>
  <si>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</si>
  <si>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</si>
  <si>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</si>
  <si>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</si>
  <si>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</si>
  <si>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</si>
  <si>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</si>
  <si>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</si>
  <si>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</si>
  <si>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</si>
  <si>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</si>
  <si>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</si>
  <si>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</si>
  <si>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</si>
  <si>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</si>
  <si>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</si>
  <si>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</si>
  <si>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</si>
  <si>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</si>
  <si>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</si>
  <si>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</si>
  <si>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</si>
  <si>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</si>
  <si>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</si>
  <si>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</si>
  <si>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</si>
  <si>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</si>
  <si>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</si>
  <si>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</si>
  <si>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</si>
  <si>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</si>
  <si>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</si>
  <si>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</si>
  <si>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</si>
  <si>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</si>
  <si>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</si>
  <si>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</si>
  <si>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</si>
  <si>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</si>
  <si>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</si>
  <si>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</si>
  <si>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</si>
  <si>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</si>
  <si>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</si>
  <si>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</si>
  <si>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</si>
  <si>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</si>
  <si>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</si>
  <si>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</si>
  <si>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</si>
  <si>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</si>
  <si>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</si>
  <si>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</si>
  <si>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</si>
  <si>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</si>
  <si>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</si>
  <si>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</si>
  <si>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</si>
  <si>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</si>
  <si>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</si>
  <si>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</si>
  <si>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</si>
  <si>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</si>
  <si>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</si>
  <si>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</si>
  <si>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</si>
  <si>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</si>
  <si>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</si>
  <si>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</si>
  <si>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</si>
  <si>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</si>
  <si>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</si>
  <si>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</si>
  <si>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</si>
  <si>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</si>
  <si>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</si>
  <si>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</si>
  <si>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</si>
  <si>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</si>
  <si>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</si>
  <si>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</si>
  <si>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</si>
  <si>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</si>
  <si>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</si>
  <si>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</si>
  <si>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</si>
  <si>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</si>
  <si>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</si>
  <si>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</si>
  <si>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</si>
  <si>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</si>
  <si>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</si>
  <si>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</si>
  <si>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</si>
  <si>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</si>
  <si>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</si>
  <si>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</si>
  <si>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</si>
  <si>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</si>
  <si>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</si>
  <si>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</si>
  <si>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</si>
  <si>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</si>
  <si>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</si>
  <si>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</si>
  <si>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</si>
  <si>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</si>
  <si>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</si>
  <si>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</si>
  <si>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</si>
  <si>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</si>
  <si>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</si>
  <si>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</si>
  <si>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</si>
  <si>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</si>
  <si>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</si>
  <si>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</si>
  <si>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</si>
  <si>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</si>
  <si>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</si>
  <si>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</si>
  <si>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</si>
  <si>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</si>
  <si>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</si>
  <si>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</si>
  <si>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</si>
  <si>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</si>
  <si>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</si>
  <si>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</si>
  <si>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</si>
  <si>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</si>
  <si>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</si>
  <si>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</si>
  <si>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</si>
  <si>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</si>
  <si>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</si>
  <si>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</si>
  <si>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</si>
  <si>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</si>
  <si>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</si>
  <si>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</si>
  <si>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</si>
  <si>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</si>
  <si>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</si>
  <si>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</si>
  <si>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</si>
  <si>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</si>
  <si>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</si>
  <si>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</si>
  <si>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</si>
  <si>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</si>
  <si>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</si>
  <si>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</si>
  <si>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</si>
  <si>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</si>
  <si>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</si>
  <si>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</si>
  <si>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</si>
  <si>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</si>
  <si>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</si>
  <si>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</si>
  <si>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</si>
  <si>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</si>
  <si>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</si>
  <si>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</si>
  <si>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</si>
  <si>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</si>
  <si>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</si>
  <si>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</si>
  <si>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</si>
  <si>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</si>
  <si>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</si>
  <si>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</si>
  <si>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</si>
  <si>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</si>
  <si>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</si>
  <si>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</si>
  <si>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</si>
  <si>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</si>
  <si>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</si>
  <si>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</si>
  <si>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</si>
  <si>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</si>
  <si>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</si>
  <si>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</si>
  <si>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</si>
  <si>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</si>
  <si>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</si>
  <si>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</si>
  <si>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</si>
  <si>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</si>
  <si>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</si>
  <si>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</si>
  <si>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</si>
  <si>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</si>
  <si>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</si>
  <si>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</si>
  <si>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</si>
  <si>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</si>
  <si>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</si>
  <si>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</si>
  <si>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</si>
  <si>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</si>
  <si>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</si>
  <si>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</si>
  <si>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</si>
  <si>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</si>
  <si>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</si>
  <si>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</si>
  <si>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</si>
  <si>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</si>
  <si>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</si>
  <si>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</si>
  <si>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</si>
  <si>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</si>
  <si>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</si>
  <si>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</si>
  <si>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</si>
  <si>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</si>
  <si>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</si>
  <si>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</si>
  <si>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</si>
  <si>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</si>
  <si>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</si>
  <si>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</si>
  <si>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</si>
  <si>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</si>
  <si>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</si>
  <si>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</si>
  <si>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</si>
  <si>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</si>
  <si>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</si>
  <si>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</si>
  <si>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</si>
  <si>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</si>
  <si>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</si>
  <si>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</si>
  <si>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</si>
  <si>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</si>
  <si>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</si>
  <si>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</si>
  <si>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</si>
  <si>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</si>
  <si>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</si>
  <si>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</si>
  <si>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</si>
  <si>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</si>
  <si>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</si>
  <si>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</si>
  <si>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</si>
  <si>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</si>
  <si>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</si>
  <si>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</si>
  <si>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</si>
  <si>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</si>
  <si>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</si>
  <si>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</si>
  <si>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</si>
  <si>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</si>
  <si>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</si>
  <si>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</si>
  <si>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</si>
  <si>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</si>
  <si>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</si>
  <si>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</si>
  <si>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</si>
  <si>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</si>
  <si>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</si>
  <si>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</si>
  <si>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</si>
  <si>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</si>
  <si>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</si>
  <si>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</si>
  <si>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</si>
  <si>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</si>
  <si>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</si>
  <si>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</si>
  <si>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</si>
  <si>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</si>
  <si>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</si>
  <si>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</si>
  <si>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</si>
  <si>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</si>
  <si>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</si>
  <si>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</si>
  <si>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</si>
  <si>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</si>
  <si>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</si>
  <si>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</si>
  <si>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</si>
  <si>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</si>
  <si>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</si>
  <si>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</si>
  <si>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</si>
  <si>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</si>
  <si>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</si>
  <si>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</si>
  <si>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</si>
  <si>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</si>
  <si>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</si>
  <si>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</si>
  <si>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</si>
  <si>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</si>
  <si>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</si>
  <si>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</si>
  <si>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</si>
  <si>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</si>
  <si>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</si>
  <si>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</si>
  <si>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</si>
  <si>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</si>
  <si>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</si>
  <si>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</si>
  <si>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</si>
  <si>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</si>
  <si>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</si>
  <si>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</si>
  <si>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</si>
  <si>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</si>
  <si>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</si>
  <si>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</si>
  <si>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</si>
  <si>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</si>
  <si>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</si>
  <si>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</si>
  <si>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</si>
  <si>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</si>
  <si>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</si>
  <si>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</si>
  <si>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</si>
  <si>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</si>
  <si>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</si>
  <si>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</si>
  <si>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</si>
  <si>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</si>
  <si>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</si>
  <si>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</si>
  <si>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</si>
  <si>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</si>
  <si>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</si>
  <si>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</si>
  <si>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</si>
  <si>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</si>
  <si>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</si>
  <si>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</si>
  <si>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</si>
  <si>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</si>
  <si>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</si>
  <si>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</si>
  <si>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</si>
  <si>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</si>
  <si>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</si>
  <si>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</si>
  <si>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</si>
  <si>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</si>
  <si>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</si>
  <si>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</si>
  <si>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</si>
  <si>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</si>
  <si>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</si>
  <si>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</si>
  <si>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</si>
  <si>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</si>
  <si>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</si>
  <si>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</si>
  <si>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</si>
  <si>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</si>
  <si>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</si>
  <si>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</si>
  <si>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</si>
  <si>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</si>
  <si>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</si>
  <si>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</si>
  <si>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</si>
  <si>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</si>
  <si>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</si>
  <si>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</si>
  <si>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</si>
  <si>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</si>
  <si>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</si>
  <si>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</si>
  <si>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</si>
  <si>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</si>
  <si>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</si>
  <si>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</si>
  <si>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</si>
  <si>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</si>
  <si>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</si>
  <si>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</si>
  <si>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</si>
  <si>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</si>
  <si>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</si>
  <si>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</si>
  <si>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</si>
  <si>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</si>
  <si>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</si>
  <si>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</si>
  <si>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</si>
  <si>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</si>
  <si>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</si>
  <si>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</si>
  <si>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</si>
  <si>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</si>
  <si>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</si>
  <si>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</si>
  <si>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</si>
  <si>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</si>
  <si>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</si>
  <si>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</si>
  <si>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</si>
  <si>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</si>
  <si>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</si>
  <si>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</si>
  <si>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</si>
  <si>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</si>
  <si>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</si>
  <si>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</si>
  <si>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</si>
  <si>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</si>
  <si>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</si>
  <si>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</si>
  <si>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</si>
  <si>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</si>
  <si>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</si>
  <si>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</si>
  <si>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</si>
  <si>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</si>
  <si>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</si>
  <si>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</si>
  <si>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</si>
  <si>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</si>
  <si>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</si>
  <si>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</si>
  <si>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</si>
  <si>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</si>
  <si>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</si>
  <si>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</si>
  <si>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</si>
  <si>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</si>
  <si>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</si>
  <si>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</si>
  <si>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</si>
  <si>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</si>
  <si>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</si>
  <si>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</si>
  <si>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</si>
  <si>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</si>
  <si>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</si>
  <si>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</si>
  <si>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</si>
  <si>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</si>
  <si>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</si>
  <si>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</si>
  <si>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</si>
  <si>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</si>
  <si>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</si>
  <si>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</si>
  <si>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</si>
  <si>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</si>
  <si>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</si>
  <si>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</si>
  <si>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</si>
  <si>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</si>
  <si>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</si>
  <si>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</si>
  <si>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</si>
  <si>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</si>
  <si>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</si>
  <si>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</si>
  <si>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</si>
  <si>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</si>
  <si>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</si>
  <si>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</si>
  <si>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</si>
  <si>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</si>
  <si>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</si>
  <si>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</si>
  <si>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</si>
  <si>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</si>
  <si>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</si>
  <si>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</si>
  <si>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</si>
  <si>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</si>
  <si>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</si>
  <si>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</si>
  <si>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</si>
  <si>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</si>
  <si>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</si>
  <si>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</si>
  <si>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</si>
  <si>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</si>
  <si>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</si>
  <si>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</si>
  <si>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</si>
  <si>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</si>
  <si>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</si>
  <si>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</si>
  <si>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</si>
  <si>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</si>
  <si>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</si>
  <si>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</si>
  <si>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</si>
  <si>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</si>
  <si>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</si>
  <si>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</si>
  <si>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</si>
  <si>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</si>
  <si>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</si>
  <si>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</si>
  <si>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</si>
  <si>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</si>
  <si>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</si>
  <si>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</si>
  <si>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</si>
  <si>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</si>
  <si>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</si>
  <si>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</si>
  <si>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</si>
  <si>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</si>
  <si>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</si>
  <si>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</si>
  <si>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</si>
  <si>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</si>
  <si>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</si>
  <si>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</si>
  <si>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</si>
  <si>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</si>
  <si>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</si>
  <si>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</si>
  <si>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</si>
  <si>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</si>
  <si>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</si>
  <si>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</si>
  <si>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</si>
  <si>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</si>
  <si>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</si>
  <si>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</si>
  <si>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</si>
  <si>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</si>
  <si>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</si>
  <si>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</si>
  <si>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</si>
  <si>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</si>
  <si>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</si>
  <si>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</si>
  <si>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</si>
  <si>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</si>
  <si>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</si>
  <si>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</si>
  <si>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</si>
  <si>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</si>
  <si>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</si>
  <si>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</si>
  <si>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</si>
  <si>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</si>
  <si>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</si>
  <si>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</si>
  <si>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</si>
  <si>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</si>
  <si>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</si>
  <si>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</si>
  <si>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</si>
  <si>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</si>
  <si>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</si>
  <si>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</si>
  <si>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</si>
  <si>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</si>
  <si>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</si>
  <si>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</si>
  <si>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</si>
  <si>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</si>
  <si>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</si>
  <si>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</si>
  <si>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</si>
  <si>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</si>
  <si>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</si>
  <si>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</si>
  <si>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</si>
  <si>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</si>
  <si>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</si>
  <si>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</si>
  <si>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</si>
  <si>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</si>
  <si>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</si>
  <si>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</si>
  <si>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</si>
  <si>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</si>
  <si>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</si>
  <si>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</si>
  <si>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</si>
  <si>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</si>
  <si>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</si>
  <si>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</si>
  <si>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</si>
  <si>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</si>
  <si>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</si>
  <si>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</si>
  <si>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</si>
  <si>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</si>
  <si>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</si>
  <si>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</si>
  <si>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</si>
  <si>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</si>
  <si>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</si>
  <si>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</si>
  <si>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</si>
  <si>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</si>
  <si>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</si>
  <si>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</si>
  <si>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</si>
  <si>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</si>
  <si>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</si>
  <si>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</si>
  <si>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</si>
  <si>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</si>
  <si>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</si>
  <si>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</si>
  <si>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</si>
  <si>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</si>
  <si>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</si>
  <si>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</si>
  <si>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</si>
  <si>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</si>
  <si>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</si>
  <si>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</si>
  <si>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</si>
  <si>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</si>
  <si>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</si>
  <si>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</si>
  <si>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</si>
  <si>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</si>
  <si>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</si>
  <si>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</si>
  <si>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</si>
  <si>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</si>
  <si>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</si>
  <si>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</si>
  <si>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</si>
  <si>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</si>
  <si>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</si>
  <si>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</si>
  <si>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</si>
  <si>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</si>
  <si>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</si>
  <si>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</si>
  <si>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</si>
  <si>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</si>
  <si>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</si>
  <si>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</si>
  <si>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</si>
  <si>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</si>
  <si>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</si>
  <si>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</si>
  <si>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</si>
  <si>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</si>
  <si>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</si>
  <si>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</si>
  <si>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</si>
  <si>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</si>
  <si>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</si>
  <si>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</si>
  <si>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</si>
  <si>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</si>
  <si>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</si>
  <si>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</si>
  <si>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</si>
  <si>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</si>
  <si>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</si>
  <si>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</si>
  <si>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</si>
  <si>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</si>
  <si>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</si>
  <si>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</si>
  <si>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</si>
  <si>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</si>
  <si>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</si>
  <si>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</si>
  <si>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</si>
  <si>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</si>
  <si>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</si>
  <si>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</si>
  <si>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</si>
  <si>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</si>
  <si>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</si>
  <si>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</si>
  <si>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</si>
  <si>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</si>
  <si>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</si>
  <si>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</si>
  <si>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</si>
  <si>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</si>
  <si>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</si>
  <si>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</si>
  <si>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</si>
  <si>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</si>
  <si>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</si>
  <si>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</si>
  <si>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</si>
  <si>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</si>
  <si>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</si>
  <si>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</si>
  <si>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</si>
  <si>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</si>
  <si>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</si>
  <si>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</si>
  <si>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</si>
  <si>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</si>
  <si>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</si>
  <si>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</si>
  <si>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</si>
  <si>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</si>
  <si>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</si>
  <si>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</si>
  <si>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</si>
  <si>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</si>
  <si>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</si>
  <si>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</si>
  <si>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</si>
  <si>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</si>
  <si>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</si>
  <si>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</si>
  <si>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</si>
  <si>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</si>
  <si>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</si>
  <si>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</si>
  <si>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</si>
  <si>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</si>
  <si>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</si>
  <si>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</si>
  <si>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</si>
  <si>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</si>
  <si>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</si>
  <si>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</si>
  <si>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</si>
  <si>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</si>
  <si>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</si>
  <si>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</si>
  <si>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</si>
  <si>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</si>
  <si>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</si>
  <si>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</si>
  <si>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</si>
  <si>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</si>
  <si>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</si>
  <si>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</si>
  <si>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</si>
  <si>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</si>
  <si>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</si>
  <si>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</si>
  <si>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</si>
  <si>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</si>
  <si>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</si>
  <si>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</si>
  <si>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</si>
  <si>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</si>
  <si>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</si>
  <si>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</si>
  <si>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</si>
  <si>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</si>
  <si>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</si>
  <si>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</si>
  <si>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</si>
  <si>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</si>
  <si>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</si>
  <si>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</si>
  <si>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</si>
  <si>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</si>
  <si>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</si>
  <si>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</si>
  <si>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</si>
  <si>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</si>
  <si>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</si>
  <si>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</si>
  <si>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</si>
  <si>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</si>
  <si>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</si>
  <si>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</si>
  <si>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</si>
  <si>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</si>
  <si>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</si>
  <si>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</si>
  <si>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</si>
  <si>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</si>
  <si>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</si>
  <si>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</si>
  <si>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</si>
  <si>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</si>
  <si>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</si>
  <si>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</si>
  <si>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</si>
  <si>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</si>
  <si>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</si>
  <si>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</si>
  <si>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</si>
  <si>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</si>
  <si>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</si>
  <si>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</si>
  <si>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</si>
  <si>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</si>
  <si>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</si>
  <si>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</si>
  <si>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</si>
  <si>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</si>
  <si>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</si>
  <si>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</si>
  <si>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</si>
  <si>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</si>
  <si>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</si>
  <si>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</si>
  <si>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</si>
  <si>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</si>
  <si>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</si>
  <si>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</si>
  <si>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</si>
  <si>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</si>
  <si>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</si>
  <si>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</si>
  <si>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</si>
  <si>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</si>
  <si>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</si>
  <si>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</si>
  <si>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</si>
  <si>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</si>
  <si>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</si>
  <si>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</si>
  <si>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</si>
  <si>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</si>
  <si>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</si>
  <si>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</si>
  <si>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</si>
  <si>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</si>
  <si>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</si>
  <si>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</si>
  <si>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</si>
  <si>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</si>
  <si>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</si>
  <si>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</si>
  <si>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</si>
  <si>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</si>
  <si>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</si>
  <si>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</si>
  <si>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</si>
  <si>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</si>
  <si>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</si>
  <si>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</si>
  <si>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</si>
  <si>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</si>
  <si>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</si>
  <si>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</si>
  <si>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</si>
  <si>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</si>
  <si>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</si>
  <si>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</si>
  <si>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</si>
  <si>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</si>
  <si>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</si>
  <si>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</si>
  <si>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</si>
  <si>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</si>
  <si>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</si>
  <si>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</si>
  <si>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</si>
  <si>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</si>
  <si>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</si>
  <si>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</si>
  <si>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</si>
  <si>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</si>
  <si>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</si>
  <si>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</si>
  <si>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</si>
  <si>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</si>
  <si>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</si>
  <si>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</si>
  <si>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</si>
  <si>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</si>
  <si>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</si>
  <si>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</si>
  <si>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</si>
  <si>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</si>
  <si>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</si>
  <si>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</si>
  <si>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</si>
  <si>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</si>
  <si>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</si>
  <si>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</si>
  <si>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</si>
  <si>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</si>
  <si>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</si>
  <si>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</si>
  <si>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</si>
  <si>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</si>
  <si>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</si>
  <si>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</si>
  <si>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</si>
  <si>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</si>
  <si>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</si>
  <si>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</si>
  <si>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</si>
  <si>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</si>
  <si>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</si>
  <si>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</si>
  <si>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</si>
  <si>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</si>
  <si>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</si>
  <si>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</si>
  <si>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</si>
  <si>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</si>
  <si>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</si>
  <si>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</si>
  <si>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</si>
  <si>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</si>
  <si>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</si>
  <si>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</si>
  <si>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</si>
  <si>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</si>
  <si>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</si>
  <si>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</si>
  <si>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</si>
  <si>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</si>
  <si>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</si>
  <si>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</si>
  <si>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</si>
  <si>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</si>
  <si>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</si>
  <si>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</si>
  <si>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</si>
  <si>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</si>
  <si>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</si>
  <si>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</si>
  <si>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</si>
  <si>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</si>
  <si>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</si>
  <si>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</si>
  <si>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</si>
  <si>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</si>
  <si>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</si>
  <si>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</si>
  <si>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</si>
  <si>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</si>
  <si>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</si>
  <si>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</si>
  <si>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</si>
  <si>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</si>
  <si>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</si>
  <si>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</si>
  <si>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</si>
  <si>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</si>
  <si>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</si>
  <si>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</si>
  <si>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</si>
  <si>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</si>
  <si>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</si>
  <si>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</si>
  <si>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</si>
  <si>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</si>
  <si>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</si>
  <si>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</si>
  <si>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</si>
  <si>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</si>
  <si>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</si>
  <si>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</si>
  <si>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</si>
  <si>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</si>
  <si>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</si>
  <si>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</si>
  <si>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</si>
  <si>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</si>
  <si>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</si>
  <si>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</si>
  <si>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</si>
  <si>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</si>
  <si>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</si>
  <si>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</si>
  <si>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</si>
  <si>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</si>
  <si>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</si>
  <si>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</si>
  <si>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</si>
  <si>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</si>
  <si>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</si>
  <si>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</si>
  <si>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</si>
  <si>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</si>
  <si>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</si>
  <si>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</si>
  <si>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</si>
  <si>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</si>
  <si>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</si>
  <si>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</si>
  <si>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</si>
  <si>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</si>
  <si>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</si>
  <si>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</si>
  <si>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</si>
  <si>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</si>
  <si>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</si>
  <si>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</si>
  <si>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</si>
  <si>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</si>
  <si>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</si>
  <si>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</si>
  <si>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</si>
  <si>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</si>
  <si>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</si>
  <si>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</si>
  <si>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</si>
  <si>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</si>
  <si>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</si>
  <si>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</si>
  <si>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</si>
  <si>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</si>
  <si>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</si>
  <si>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</si>
  <si>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</si>
  <si>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</si>
  <si>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</si>
  <si>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</si>
  <si>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</si>
  <si>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</si>
  <si>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</si>
  <si>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</si>
  <si>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</si>
  <si>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</si>
  <si>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</si>
  <si>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</si>
  <si>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</si>
  <si>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</si>
  <si>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</si>
  <si>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</si>
  <si>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</si>
  <si>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</si>
  <si>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</si>
  <si>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</si>
  <si>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</si>
  <si>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</si>
  <si>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</si>
  <si>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</si>
  <si>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</si>
  <si>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</si>
  <si>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</si>
  <si>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</si>
  <si>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</si>
  <si>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</si>
  <si>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</si>
  <si>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</si>
  <si>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</si>
  <si>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</si>
  <si>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</si>
  <si>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</si>
  <si>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</si>
  <si>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</si>
  <si>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</si>
  <si>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</si>
  <si>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</si>
  <si>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</si>
  <si>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</si>
  <si>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</si>
  <si>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</si>
  <si>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</si>
  <si>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</si>
  <si>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</si>
  <si>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</si>
  <si>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</si>
  <si>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</si>
  <si>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</si>
  <si>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</si>
  <si>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</si>
  <si>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</si>
  <si>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</si>
  <si>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</si>
  <si>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</si>
  <si>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</si>
  <si>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</si>
  <si>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</si>
  <si>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</si>
  <si>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</si>
  <si>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</si>
  <si>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</si>
  <si>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</si>
  <si>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</si>
  <si>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</si>
  <si>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</si>
  <si>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</si>
  <si>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</si>
  <si>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</si>
  <si>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</si>
  <si>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</si>
  <si>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</si>
  <si>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</si>
  <si>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</si>
  <si>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</si>
  <si>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</si>
  <si>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</si>
  <si>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</si>
  <si>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</si>
  <si>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</si>
  <si>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</si>
  <si>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</si>
  <si>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</si>
  <si>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</si>
  <si>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</si>
  <si>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</si>
  <si>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</si>
  <si>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</si>
  <si>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</si>
  <si>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</si>
  <si>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</si>
  <si>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</si>
  <si>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</si>
  <si>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</si>
  <si>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</si>
  <si>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</si>
  <si>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</si>
  <si>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</si>
  <si>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</si>
  <si>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</si>
  <si>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</si>
  <si>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</si>
  <si>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</si>
  <si>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</si>
  <si>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</si>
  <si>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</si>
  <si>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</si>
  <si>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</si>
  <si>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</si>
  <si>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</si>
  <si>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</si>
  <si>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</si>
  <si>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</si>
  <si>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</si>
  <si>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</si>
  <si>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</si>
  <si>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</si>
  <si>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</si>
  <si>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</si>
  <si>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</si>
  <si>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</si>
  <si>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</si>
  <si>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</si>
  <si>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</si>
  <si>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</si>
  <si>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</si>
  <si>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</si>
  <si>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</si>
  <si>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</si>
  <si>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</si>
  <si>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</si>
  <si>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</si>
  <si>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</si>
  <si>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</si>
  <si>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</si>
  <si>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</si>
  <si>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</si>
  <si>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</si>
  <si>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</si>
  <si>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</si>
  <si>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</si>
  <si>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</si>
  <si>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</si>
  <si>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</si>
  <si>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</si>
  <si>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</si>
  <si>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</si>
  <si>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</si>
  <si>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</si>
  <si>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</si>
  <si>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</si>
  <si>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</si>
  <si>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</si>
  <si>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</si>
  <si>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</si>
  <si>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</si>
  <si>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</si>
  <si>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</si>
  <si>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</si>
  <si>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</si>
  <si>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</si>
  <si>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</si>
  <si>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</si>
  <si>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</si>
  <si>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</si>
  <si>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</si>
  <si>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</si>
  <si>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</si>
  <si>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</si>
  <si>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</si>
  <si>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</si>
  <si>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</si>
  <si>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</si>
  <si>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</si>
  <si>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</si>
  <si>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</si>
  <si>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</si>
  <si>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</si>
  <si>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</si>
  <si>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</si>
  <si>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</si>
  <si>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</si>
  <si>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</si>
  <si>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</si>
  <si>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</si>
  <si>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</si>
  <si>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</si>
  <si>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</si>
  <si>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</si>
  <si>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</si>
  <si>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</si>
  <si>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</si>
  <si>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</si>
  <si>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</si>
  <si>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</si>
  <si>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</si>
  <si>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</si>
  <si>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</si>
  <si>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</si>
  <si>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</si>
  <si>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</si>
  <si>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</si>
  <si>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</si>
  <si>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</si>
  <si>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</si>
  <si>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</si>
  <si>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</si>
  <si>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</si>
  <si>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</si>
  <si>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</si>
  <si>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</si>
  <si>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</si>
  <si>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</si>
  <si>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</si>
  <si>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</si>
  <si>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</si>
  <si>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</si>
  <si>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</si>
  <si>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</si>
  <si>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</si>
  <si>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</si>
  <si>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</si>
  <si>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</si>
  <si>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</si>
  <si>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</si>
  <si>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</si>
  <si>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</si>
  <si>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</si>
  <si>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</si>
  <si>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</si>
  <si>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</si>
  <si>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</si>
  <si>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</si>
  <si>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</si>
  <si>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</si>
  <si>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</si>
  <si>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</si>
  <si>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</si>
  <si>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</si>
  <si>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</si>
  <si>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</si>
  <si>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</si>
  <si>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</si>
  <si>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</si>
  <si>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</si>
  <si>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</si>
  <si>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</si>
  <si>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</si>
  <si>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</si>
  <si>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</si>
  <si>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</si>
  <si>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</si>
  <si>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</si>
  <si>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</si>
  <si>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</si>
  <si>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</si>
  <si>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</si>
  <si>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</si>
  <si>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</si>
  <si>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</si>
  <si>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</si>
  <si>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</si>
  <si>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</si>
  <si>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</si>
  <si>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</si>
  <si>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</si>
  <si>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</si>
  <si>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</si>
  <si>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</si>
  <si>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</si>
  <si>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</si>
  <si>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</si>
  <si>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</si>
  <si>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</si>
  <si>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</si>
  <si>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</si>
  <si>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</si>
  <si>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</si>
  <si>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</si>
  <si>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</si>
  <si>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</si>
  <si>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</si>
  <si>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</si>
  <si>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</si>
  <si>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</si>
  <si>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</si>
  <si>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</si>
  <si>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</si>
  <si>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</si>
  <si>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</si>
  <si>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</si>
  <si>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</si>
  <si>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</si>
  <si>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</si>
  <si>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</si>
  <si>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</si>
  <si>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</si>
  <si>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</si>
  <si>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</si>
  <si>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</si>
  <si>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</si>
  <si>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</si>
  <si>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</si>
  <si>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</si>
  <si>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</si>
  <si>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</si>
  <si>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</si>
  <si>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</si>
  <si>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</si>
  <si>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</si>
  <si>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</si>
  <si>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</si>
  <si>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</si>
  <si>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</si>
  <si>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</si>
  <si>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</si>
  <si>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</si>
  <si>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</si>
  <si>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</si>
  <si>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</si>
  <si>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</si>
  <si>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</si>
  <si>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</si>
  <si>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</si>
  <si>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</si>
  <si>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</si>
  <si>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</si>
  <si>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</si>
  <si>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</si>
  <si>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</si>
  <si>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</si>
  <si>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</si>
  <si>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</si>
  <si>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</si>
  <si>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</si>
  <si>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</si>
  <si>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</si>
  <si>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</si>
  <si>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</si>
  <si>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</si>
  <si>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</si>
  <si>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</si>
  <si>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</si>
  <si>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</si>
  <si>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</si>
  <si>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</si>
  <si>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</si>
  <si>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</si>
  <si>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</si>
  <si>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</si>
  <si>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</si>
  <si>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</si>
  <si>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</si>
  <si>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</si>
  <si>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</si>
  <si>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</si>
  <si>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</si>
  <si>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</si>
  <si>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</si>
  <si>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</si>
  <si>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</si>
  <si>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</si>
  <si>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</si>
  <si>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</si>
  <si>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</si>
  <si>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</si>
  <si>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</si>
  <si>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</si>
  <si>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</si>
  <si>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</si>
  <si>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</si>
  <si>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</si>
  <si>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</si>
  <si>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</si>
  <si>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</si>
  <si>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</si>
  <si>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</si>
  <si>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</si>
  <si>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</si>
  <si>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</si>
  <si>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</si>
  <si>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</si>
  <si>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</si>
  <si>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</si>
  <si>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</si>
  <si>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</si>
  <si>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</si>
  <si>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</si>
  <si>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</si>
  <si>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</si>
  <si>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</si>
  <si>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</si>
  <si>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</si>
  <si>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</si>
  <si>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</si>
  <si>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</si>
  <si>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</si>
  <si>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</si>
  <si>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</si>
  <si>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</si>
  <si>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</si>
  <si>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</si>
  <si>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</si>
  <si>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</si>
  <si>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</si>
  <si>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</si>
  <si>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</si>
  <si>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</si>
  <si>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</si>
  <si>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</si>
  <si>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</si>
  <si>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</si>
  <si>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</si>
  <si>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</si>
  <si>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</si>
  <si>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</si>
  <si>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</si>
  <si>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</si>
  <si>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</si>
  <si>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</si>
  <si>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</si>
  <si>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</si>
  <si>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</si>
  <si>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</si>
  <si>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</si>
  <si>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</si>
  <si>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</si>
  <si>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</si>
  <si>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</si>
  <si>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</si>
  <si>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</si>
  <si>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</si>
  <si>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</si>
  <si>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</si>
  <si>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</si>
  <si>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</si>
  <si>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</si>
  <si>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</si>
  <si>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</si>
  <si>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</si>
  <si>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</si>
  <si>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</si>
  <si>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</si>
  <si>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</si>
  <si>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</si>
  <si>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</si>
  <si>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</si>
  <si>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</si>
  <si>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</si>
  <si>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</si>
  <si>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</si>
  <si>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</si>
  <si>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</si>
  <si>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</si>
  <si>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</si>
  <si>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</si>
  <si>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</si>
  <si>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</si>
  <si>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</si>
  <si>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</si>
  <si>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</si>
  <si>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</si>
  <si>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</si>
  <si>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</si>
  <si>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</si>
  <si>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</si>
  <si>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</si>
  <si>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</si>
  <si>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</si>
  <si>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</si>
  <si>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</si>
  <si>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</si>
  <si>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</si>
  <si>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</si>
  <si>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</si>
  <si>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</si>
  <si>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</si>
  <si>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</si>
  <si>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</si>
  <si>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</si>
  <si>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</si>
  <si>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</si>
  <si>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</si>
  <si>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</si>
  <si>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</si>
  <si>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</si>
  <si>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</si>
  <si>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</si>
  <si>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</si>
  <si>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</si>
  <si>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</si>
  <si>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</si>
  <si>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</si>
  <si>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</si>
  <si>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</si>
  <si>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</si>
  <si>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</si>
  <si>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</si>
  <si>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</si>
  <si>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</si>
  <si>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</si>
  <si>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</si>
  <si>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</si>
  <si>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</si>
  <si>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</si>
  <si>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</si>
  <si>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</si>
  <si>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</si>
  <si>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</si>
  <si>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</si>
  <si>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</si>
  <si>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</si>
  <si>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</si>
  <si>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</si>
  <si>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</si>
  <si>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</si>
  <si>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</si>
  <si>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</si>
  <si>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</si>
  <si>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</si>
  <si>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</si>
  <si>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</si>
  <si>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</si>
  <si>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</si>
  <si>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</si>
  <si>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</si>
  <si>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</si>
  <si>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</si>
  <si>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</si>
  <si>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</si>
  <si>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</si>
  <si>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</si>
  <si>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</si>
  <si>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</si>
  <si>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</si>
  <si>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</si>
  <si>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</si>
  <si>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</si>
  <si>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</si>
  <si>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</si>
  <si>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</si>
  <si>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</si>
  <si>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</si>
  <si>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</si>
  <si>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</si>
  <si>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</si>
  <si>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</si>
  <si>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</si>
  <si>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</si>
  <si>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</si>
  <si>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</si>
  <si>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</si>
  <si>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</si>
  <si>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</si>
  <si>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</si>
  <si>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</si>
  <si>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</si>
  <si>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</si>
  <si>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</si>
  <si>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</si>
  <si>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</si>
  <si>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</si>
  <si>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</si>
  <si>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</si>
  <si>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</si>
  <si>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</si>
  <si>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</si>
  <si>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</si>
  <si>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</si>
  <si>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</si>
  <si>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</si>
  <si>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</si>
  <si>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</si>
  <si>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</si>
  <si>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</si>
  <si>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</si>
  <si>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</si>
  <si>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</si>
  <si>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</si>
  <si>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</si>
  <si>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</si>
  <si>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</si>
  <si>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</si>
  <si>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</si>
  <si>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</si>
  <si>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</si>
  <si>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</si>
  <si>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</si>
  <si>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</si>
  <si>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</si>
  <si>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</si>
  <si>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</si>
  <si>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</si>
  <si>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</si>
  <si>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</si>
  <si>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</si>
  <si>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</si>
  <si>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</si>
  <si>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</si>
  <si>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</si>
  <si>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</si>
  <si>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</si>
  <si>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</si>
  <si>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</si>
  <si>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</si>
  <si>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</si>
  <si>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</si>
  <si>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</si>
  <si>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</si>
  <si>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</si>
  <si>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</si>
  <si>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</si>
  <si>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</si>
  <si>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</si>
  <si>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</si>
  <si>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</si>
  <si>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</si>
  <si>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</si>
  <si>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</si>
  <si>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</si>
  <si>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</si>
  <si>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</si>
  <si>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</si>
  <si>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</si>
  <si>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</si>
  <si>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</si>
  <si>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</si>
  <si>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</si>
  <si>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</si>
  <si>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</si>
  <si>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</si>
  <si>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</si>
  <si>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</si>
  <si>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</si>
  <si>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</si>
  <si>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</si>
  <si>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</si>
  <si>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</si>
  <si>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</si>
  <si>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</si>
  <si>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</si>
  <si>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</si>
  <si>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</si>
  <si>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</si>
  <si>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</si>
  <si>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</si>
  <si>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</si>
  <si>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</si>
  <si>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</si>
  <si>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</si>
  <si>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</si>
  <si>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</si>
  <si>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</si>
  <si>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</si>
  <si>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</si>
  <si>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</si>
  <si>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</si>
  <si>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</si>
  <si>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</si>
  <si>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</si>
  <si>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</si>
  <si>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</si>
  <si>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</si>
  <si>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</si>
  <si>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</si>
  <si>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</si>
  <si>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</si>
  <si>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</si>
  <si>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</si>
  <si>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</si>
  <si>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</si>
  <si>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</si>
  <si>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</si>
  <si>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</si>
  <si>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</si>
  <si>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</si>
  <si>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</si>
  <si>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</si>
  <si>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</si>
  <si>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</si>
  <si>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</si>
  <si>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</si>
  <si>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</si>
  <si>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</si>
  <si>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</si>
  <si>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</si>
  <si>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</si>
  <si>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</si>
  <si>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</si>
  <si>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</si>
  <si>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</si>
  <si>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</si>
  <si>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</si>
  <si>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</si>
  <si>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</si>
  <si>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</si>
  <si>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</si>
  <si>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</si>
  <si>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</si>
  <si>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</si>
  <si>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</si>
  <si>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</si>
  <si>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</si>
  <si>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</si>
  <si>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</si>
  <si>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</si>
  <si>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</si>
  <si>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</si>
  <si>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</si>
  <si>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</si>
  <si>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</si>
  <si>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</si>
  <si>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</si>
  <si>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</si>
  <si>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</si>
  <si>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</si>
  <si>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</si>
  <si>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</si>
  <si>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</si>
  <si>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</si>
  <si>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</si>
  <si>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</si>
  <si>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</si>
  <si>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</si>
  <si>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</si>
  <si>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</si>
  <si>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</si>
  <si>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</si>
  <si>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</si>
  <si>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</si>
  <si>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</si>
  <si>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</si>
  <si>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</si>
  <si>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</si>
  <si>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</si>
  <si>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</si>
  <si>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</si>
  <si>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</si>
  <si>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</si>
  <si>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</si>
  <si>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</si>
  <si>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</si>
  <si>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</si>
  <si>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</si>
  <si>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</si>
  <si>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</si>
  <si>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</si>
  <si>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</si>
  <si>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</si>
  <si>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</si>
  <si>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</si>
  <si>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</si>
  <si>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</si>
  <si>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</si>
  <si>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</si>
  <si>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</si>
  <si>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</si>
  <si>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</si>
  <si>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</si>
  <si>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</si>
  <si>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</si>
  <si>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</si>
  <si>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</si>
  <si>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</si>
  <si>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</si>
  <si>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</si>
  <si>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</si>
  <si>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</si>
  <si>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</si>
  <si>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</si>
  <si>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</si>
  <si>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</si>
  <si>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</si>
  <si>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</si>
  <si>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</si>
  <si>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</si>
  <si>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</si>
  <si>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</si>
  <si>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</si>
  <si>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</si>
  <si>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</si>
  <si>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</si>
  <si>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</si>
  <si>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</si>
  <si>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</si>
  <si>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</si>
  <si>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</si>
  <si>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</si>
  <si>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</si>
  <si>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</si>
  <si>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</si>
  <si>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</si>
  <si>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</si>
  <si>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</si>
  <si>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</si>
  <si>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</si>
  <si>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</si>
  <si>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</si>
  <si>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</si>
  <si>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</si>
  <si>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</si>
  <si>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</si>
  <si>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</si>
  <si>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</si>
  <si>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</si>
  <si>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</si>
  <si>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</si>
  <si>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</si>
  <si>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</si>
  <si>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</si>
  <si>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</si>
  <si>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</si>
  <si>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</si>
  <si>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</si>
  <si>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</si>
  <si>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</si>
  <si>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</si>
  <si>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</si>
  <si>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</si>
  <si>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</si>
  <si>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</si>
  <si>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</si>
  <si>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</si>
  <si>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</si>
  <si>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</si>
  <si>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</si>
  <si>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</si>
  <si>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</si>
  <si>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</si>
  <si>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</si>
  <si>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</si>
  <si>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</si>
  <si>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</si>
  <si>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</si>
  <si>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</si>
  <si>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</si>
  <si>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</si>
  <si>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</si>
  <si>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</si>
  <si>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</si>
  <si>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</si>
  <si>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</si>
  <si>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</si>
  <si>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</si>
  <si>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</si>
  <si>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</si>
  <si>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</si>
  <si>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</si>
  <si>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</si>
  <si>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</si>
  <si>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</si>
  <si>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</si>
  <si>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</si>
  <si>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</si>
  <si>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</si>
  <si>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</si>
  <si>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</si>
  <si>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</si>
  <si>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</si>
  <si>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</si>
  <si>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</si>
  <si>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</si>
  <si>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</si>
  <si>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</si>
  <si>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</si>
  <si>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</si>
  <si>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</si>
  <si>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</si>
  <si>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</si>
  <si>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</si>
  <si>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</si>
  <si>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</si>
  <si>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</si>
  <si>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</si>
  <si>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</si>
  <si>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</si>
  <si>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</si>
  <si>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</si>
  <si>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</si>
  <si>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</si>
  <si>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</si>
  <si>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</si>
  <si>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</si>
  <si>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</si>
  <si>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</si>
  <si>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</si>
  <si>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</si>
  <si>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</si>
  <si>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</si>
  <si>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</si>
  <si>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</si>
  <si>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</si>
  <si>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</si>
  <si>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</si>
  <si>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</si>
  <si>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</si>
  <si>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</si>
  <si>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</si>
  <si>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</si>
  <si>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</si>
  <si>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</si>
  <si>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</si>
  <si>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</si>
  <si>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</si>
  <si>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</si>
  <si>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</si>
  <si>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</si>
  <si>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</si>
  <si>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</si>
  <si>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</si>
  <si>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</si>
  <si>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</si>
  <si>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</si>
  <si>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</si>
  <si>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</si>
  <si>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</si>
  <si>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</si>
  <si>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</si>
  <si>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</si>
  <si>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</si>
  <si>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</si>
  <si>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</si>
  <si>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</si>
  <si>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</si>
  <si>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</si>
  <si>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</si>
  <si>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</si>
  <si>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</si>
  <si>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</si>
  <si>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</si>
  <si>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</si>
  <si>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</si>
  <si>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</si>
  <si>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</si>
  <si>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</si>
  <si>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</si>
  <si>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</si>
  <si>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</si>
  <si>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</si>
  <si>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</si>
  <si>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</si>
  <si>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</si>
  <si>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</si>
  <si>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</si>
  <si>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</si>
  <si>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</si>
  <si>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</si>
  <si>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</si>
  <si>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</si>
  <si>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</si>
  <si>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</si>
  <si>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</si>
  <si>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</si>
  <si>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</si>
  <si>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</si>
  <si>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</si>
  <si>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</si>
  <si>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</si>
  <si>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</si>
  <si>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</si>
  <si>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</si>
  <si>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</si>
  <si>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</si>
  <si>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</si>
  <si>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</si>
  <si>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</si>
  <si>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</si>
  <si>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</si>
  <si>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</si>
  <si>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</si>
  <si>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</si>
  <si>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</si>
  <si>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</si>
  <si>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</si>
  <si>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</si>
  <si>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</si>
  <si>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</si>
  <si>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</si>
  <si>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</si>
  <si>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</si>
  <si>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</si>
  <si>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</si>
  <si>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</si>
  <si>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</si>
  <si>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</si>
  <si>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</si>
  <si>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</si>
  <si>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</si>
  <si>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</si>
  <si>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</si>
  <si>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</si>
  <si>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</si>
  <si>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</si>
  <si>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</si>
  <si>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</si>
  <si>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</si>
  <si>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</si>
  <si>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</si>
  <si>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</si>
  <si>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</si>
  <si>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</si>
  <si>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</si>
  <si>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</si>
  <si>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</si>
  <si>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</si>
  <si>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</si>
  <si>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</si>
  <si>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</si>
  <si>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</si>
  <si>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</si>
  <si>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</si>
  <si>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</si>
  <si>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</si>
  <si>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</si>
  <si>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</si>
  <si>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</si>
  <si>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</si>
  <si>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</si>
  <si>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</si>
  <si>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</si>
  <si>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</si>
  <si>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</si>
  <si>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</si>
  <si>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</si>
  <si>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</si>
  <si>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</si>
  <si>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</si>
  <si>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</si>
  <si>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</si>
  <si>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</si>
  <si>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</si>
  <si>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</si>
  <si>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</si>
  <si>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</si>
  <si>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</si>
  <si>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</si>
  <si>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</si>
  <si>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</si>
  <si>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</si>
  <si>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</si>
  <si>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</si>
  <si>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</si>
  <si>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</si>
  <si>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</si>
  <si>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</si>
  <si>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</si>
  <si>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</si>
  <si>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</si>
  <si>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</si>
  <si>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</si>
  <si>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</si>
  <si>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</si>
  <si>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</si>
  <si>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</si>
  <si>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</si>
  <si>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</si>
  <si>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</si>
  <si>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</si>
  <si>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</si>
  <si>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</si>
  <si>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</si>
  <si>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</si>
  <si>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</si>
  <si>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</si>
  <si>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</si>
  <si>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</si>
  <si>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</si>
  <si>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</si>
  <si>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</si>
  <si>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</si>
  <si>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</si>
  <si>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</si>
  <si>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</si>
  <si>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</si>
  <si>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</si>
  <si>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</si>
  <si>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</si>
  <si>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</si>
  <si>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</si>
  <si>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</si>
  <si>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</si>
  <si>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</si>
  <si>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</si>
  <si>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</si>
  <si>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</si>
  <si>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</si>
  <si>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</si>
  <si>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</si>
  <si>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</si>
  <si>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</si>
  <si>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</si>
  <si>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</si>
  <si>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</si>
  <si>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</si>
  <si>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</si>
  <si>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</si>
  <si>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</si>
  <si>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</si>
  <si>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</si>
  <si>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</si>
  <si>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</si>
  <si>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</si>
  <si>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</si>
  <si>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</si>
  <si>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</si>
  <si>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</si>
  <si>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</si>
  <si>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</si>
  <si>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</si>
  <si>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</si>
  <si>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</si>
  <si>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</si>
  <si>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</si>
  <si>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</si>
  <si>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</si>
  <si>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</si>
  <si>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</si>
  <si>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</si>
  <si>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</si>
  <si>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</si>
  <si>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</si>
  <si>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</si>
  <si>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</si>
  <si>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</si>
  <si>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</si>
  <si>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</si>
  <si>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</si>
  <si>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</si>
  <si>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</si>
  <si>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</si>
  <si>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</si>
  <si>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</si>
  <si>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</si>
  <si>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</si>
  <si>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</si>
  <si>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</si>
  <si>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</si>
  <si>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</si>
  <si>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</si>
  <si>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</si>
  <si>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</si>
  <si>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</si>
  <si>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</si>
  <si>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</si>
  <si>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</si>
  <si>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</si>
  <si>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</si>
  <si>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</si>
  <si>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</si>
  <si>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</si>
  <si>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</si>
  <si>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</si>
  <si>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</si>
  <si>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</si>
  <si>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</si>
  <si>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</si>
  <si>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</si>
  <si>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</si>
  <si>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</si>
  <si>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</si>
  <si>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</si>
  <si>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</si>
  <si>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</si>
  <si>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</si>
  <si>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</si>
  <si>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</si>
  <si>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</si>
  <si>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</si>
  <si>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</si>
  <si>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</si>
  <si>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</si>
  <si>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</si>
  <si>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</si>
  <si>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</si>
  <si>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</si>
  <si>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</si>
  <si>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</si>
  <si>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</si>
  <si>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</si>
  <si>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</si>
  <si>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</si>
  <si>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</si>
  <si>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</si>
  <si>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</si>
  <si>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</si>
  <si>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</si>
  <si>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</si>
  <si>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</si>
  <si>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</si>
  <si>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</si>
  <si>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</si>
  <si>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</si>
  <si>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</si>
  <si>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</si>
  <si>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</si>
  <si>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</si>
  <si>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</si>
  <si>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</si>
  <si>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</si>
  <si>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</si>
  <si>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</si>
  <si>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</si>
  <si>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</si>
  <si>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</si>
  <si>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</si>
  <si>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</si>
  <si>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</si>
  <si>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</si>
  <si>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</si>
  <si>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</si>
  <si>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</si>
  <si>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</si>
  <si>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</si>
  <si>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</si>
  <si>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</si>
  <si>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</si>
  <si>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</si>
  <si>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</si>
  <si>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</si>
  <si>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</si>
  <si>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</si>
  <si>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</si>
  <si>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</si>
  <si>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</si>
  <si>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</si>
  <si>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</si>
  <si>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</si>
  <si>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</si>
  <si>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</si>
  <si>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</si>
  <si>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</si>
  <si>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</si>
  <si>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</si>
  <si>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</si>
  <si>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</si>
  <si>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</si>
  <si>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</si>
  <si>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</si>
  <si>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</si>
  <si>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</si>
  <si>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</si>
  <si>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</si>
  <si>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</si>
  <si>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</si>
  <si>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</si>
  <si>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</si>
  <si>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</si>
  <si>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</si>
  <si>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</si>
  <si>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</si>
  <si>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</si>
  <si>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</si>
  <si>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</si>
  <si>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</si>
  <si>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</si>
  <si>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</si>
  <si>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</si>
  <si>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</si>
  <si>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</si>
  <si>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</si>
  <si>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</si>
  <si>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</si>
  <si>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</si>
  <si>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</si>
  <si>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</si>
  <si>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</si>
  <si>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</si>
  <si>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</si>
  <si>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</si>
  <si>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</si>
  <si>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</si>
  <si>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</si>
  <si>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</si>
  <si>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</si>
  <si>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</si>
  <si>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</si>
  <si>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</si>
  <si>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</si>
  <si>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</si>
  <si>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</si>
  <si>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</si>
  <si>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</si>
  <si>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</si>
  <si>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</si>
  <si>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</si>
  <si>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</si>
  <si>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</si>
  <si>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</si>
  <si>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</si>
  <si>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</si>
  <si>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</si>
  <si>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</si>
  <si>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</si>
  <si>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</si>
  <si>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</si>
  <si>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</si>
  <si>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</si>
  <si>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</si>
  <si>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</si>
  <si>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</si>
  <si>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</si>
  <si>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</si>
  <si>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</si>
  <si>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</si>
  <si>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</si>
  <si>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</si>
  <si>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</si>
  <si>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</si>
  <si>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</si>
  <si>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</si>
  <si>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</si>
  <si>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</si>
  <si>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</si>
  <si>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</si>
  <si>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</si>
  <si>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</si>
  <si>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</si>
  <si>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</si>
  <si>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</si>
  <si>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</si>
  <si>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</si>
  <si>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</si>
  <si>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</si>
  <si>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</si>
  <si>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</si>
  <si>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</si>
  <si>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</si>
  <si>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</si>
  <si>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</si>
  <si>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</si>
  <si>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</si>
  <si>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</si>
  <si>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</si>
  <si>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</si>
  <si>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</si>
  <si>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</si>
  <si>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</si>
  <si>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</si>
  <si>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</si>
  <si>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</si>
  <si>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</si>
  <si>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</si>
  <si>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</si>
  <si>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</si>
  <si>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</si>
  <si>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</si>
  <si>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</si>
  <si>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</si>
  <si>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</si>
  <si>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</si>
  <si>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</si>
  <si>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</si>
  <si>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</si>
  <si>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</si>
  <si>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</si>
  <si>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</si>
  <si>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</si>
  <si>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</si>
  <si>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</si>
  <si>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</si>
  <si>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</si>
  <si>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</si>
  <si>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</si>
  <si>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</si>
  <si>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</si>
  <si>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</si>
  <si>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</si>
  <si>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</si>
  <si>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</si>
  <si>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</si>
  <si>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</si>
  <si>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</si>
  <si>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</si>
  <si>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</si>
  <si>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</si>
  <si>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</si>
  <si>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</si>
  <si>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</si>
  <si>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</si>
  <si>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</si>
  <si>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</si>
  <si>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</si>
  <si>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</si>
  <si>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</si>
  <si>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</si>
  <si>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</si>
  <si>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</si>
  <si>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</si>
  <si>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</si>
  <si>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</si>
  <si>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</si>
  <si>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</si>
  <si>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</si>
  <si>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</si>
  <si>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</si>
  <si>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</si>
  <si>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</si>
  <si>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</si>
  <si>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</si>
  <si>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</si>
  <si>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</si>
  <si>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</si>
  <si>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</si>
  <si>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</si>
  <si>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</si>
  <si>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</si>
  <si>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</si>
  <si>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</si>
  <si>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</si>
  <si>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</si>
  <si>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</si>
  <si>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</si>
  <si>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</si>
  <si>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</si>
  <si>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</si>
  <si>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</si>
  <si>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</si>
  <si>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</si>
  <si>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</si>
  <si>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</si>
  <si>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</si>
  <si>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</si>
  <si>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</si>
  <si>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</si>
  <si>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</si>
  <si>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</si>
  <si>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</si>
  <si>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</si>
  <si>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</si>
  <si>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</si>
  <si>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</si>
  <si>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</si>
  <si>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</si>
  <si>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</si>
  <si>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</si>
  <si>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</si>
  <si>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</si>
  <si>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</si>
  <si>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</si>
  <si>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</si>
  <si>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</si>
  <si>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</si>
  <si>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</si>
  <si>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</si>
  <si>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</si>
  <si>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</si>
  <si>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</si>
  <si>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</si>
  <si>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</si>
  <si>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</si>
  <si>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</si>
  <si>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</si>
  <si>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</si>
  <si>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</si>
  <si>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</si>
  <si>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</si>
  <si>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</si>
  <si>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</si>
  <si>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</si>
  <si>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</si>
  <si>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</si>
  <si>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</si>
  <si>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</si>
  <si>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</si>
  <si>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</si>
  <si>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</si>
  <si>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</si>
  <si>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</si>
  <si>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</si>
  <si>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</si>
  <si>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</si>
  <si>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</si>
  <si>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</si>
  <si>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</si>
  <si>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</si>
  <si>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</si>
  <si>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</si>
  <si>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</si>
  <si>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</si>
  <si>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</si>
  <si>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</si>
  <si>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</si>
  <si>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</si>
  <si>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</si>
  <si>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</si>
  <si>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</si>
  <si>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</si>
  <si>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</si>
  <si>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</si>
  <si>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</si>
  <si>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</si>
  <si>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</si>
  <si>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</si>
  <si>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</si>
  <si>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</si>
  <si>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</si>
  <si>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</si>
  <si>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</si>
  <si>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</si>
  <si>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</si>
  <si>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</si>
  <si>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</si>
  <si>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</si>
  <si>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</si>
  <si>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</si>
  <si>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</si>
  <si>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</si>
  <si>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</si>
  <si>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</si>
  <si>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</si>
  <si>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</si>
  <si>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</si>
  <si>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</si>
  <si>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</si>
  <si>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</si>
  <si>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</si>
  <si>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</si>
  <si>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</si>
  <si>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</si>
  <si>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</si>
  <si>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</si>
  <si>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</si>
  <si>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</si>
  <si>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</si>
  <si>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</si>
  <si>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</si>
  <si>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</si>
  <si>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</si>
  <si>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</si>
  <si>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</si>
  <si>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</si>
  <si>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</si>
  <si>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</si>
  <si>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</si>
  <si>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</si>
  <si>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</si>
  <si>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</si>
  <si>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</si>
  <si>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</si>
  <si>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</si>
  <si>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</si>
  <si>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</si>
  <si>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</si>
  <si>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</si>
  <si>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</si>
  <si>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</si>
  <si>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</si>
  <si>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</si>
  <si>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</si>
  <si>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</si>
  <si>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</si>
  <si>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</si>
  <si>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</si>
  <si>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</si>
  <si>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</si>
  <si>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</si>
  <si>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</si>
  <si>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</si>
  <si>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</si>
  <si>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</si>
  <si>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</si>
  <si>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</si>
  <si>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</si>
  <si>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</si>
  <si>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</si>
  <si>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</si>
  <si>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</si>
  <si>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</si>
  <si>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</si>
  <si>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</si>
  <si>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</si>
  <si>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</si>
  <si>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</si>
  <si>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</si>
  <si>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</si>
  <si>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</si>
  <si>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</si>
  <si>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</si>
  <si>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</si>
  <si>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</si>
  <si>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</si>
  <si>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</si>
  <si>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</si>
  <si>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</si>
  <si>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</si>
  <si>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</si>
  <si>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</si>
  <si>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</si>
  <si>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</si>
  <si>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</si>
  <si>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</si>
  <si>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</si>
  <si>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</si>
  <si>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</si>
  <si>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</si>
  <si>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</si>
  <si>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</si>
  <si>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</si>
  <si>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</si>
  <si>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</si>
  <si>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</si>
  <si>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</si>
  <si>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</si>
  <si>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</si>
  <si>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</si>
  <si>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</si>
  <si>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</si>
  <si>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</si>
  <si>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</si>
  <si>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</si>
  <si>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</si>
  <si>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</si>
  <si>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</si>
  <si>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</si>
  <si>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</si>
  <si>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</si>
  <si>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</si>
  <si>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</si>
  <si>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</si>
  <si>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</si>
  <si>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</si>
  <si>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</si>
  <si>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</si>
  <si>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</si>
  <si>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</si>
  <si>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</si>
  <si>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</si>
  <si>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</si>
  <si>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</si>
  <si>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</si>
  <si>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</si>
  <si>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</si>
  <si>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</si>
  <si>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</si>
  <si>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</si>
  <si>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</si>
  <si>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</si>
  <si>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</si>
  <si>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</si>
  <si>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</si>
  <si>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</si>
  <si>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</si>
  <si>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</si>
  <si>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</si>
  <si>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</si>
  <si>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</si>
  <si>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</si>
  <si>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</si>
  <si>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</si>
  <si>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</si>
  <si>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</si>
  <si>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</si>
  <si>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</si>
  <si>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</si>
  <si>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</si>
  <si>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</si>
  <si>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</si>
  <si>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</si>
  <si>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</si>
  <si>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</si>
  <si>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</si>
  <si>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</si>
  <si>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</si>
  <si>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</si>
  <si>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</si>
  <si>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</si>
  <si>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</si>
  <si>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</si>
  <si>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</si>
  <si>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</si>
  <si>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</si>
  <si>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</si>
  <si>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</si>
  <si>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</si>
  <si>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</si>
  <si>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</si>
  <si>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</si>
  <si>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</si>
  <si>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</si>
  <si>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</si>
  <si>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</si>
  <si>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</si>
  <si>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</si>
  <si>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</si>
  <si>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</si>
  <si>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</si>
  <si>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</si>
  <si>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</si>
  <si>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</si>
  <si>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</si>
  <si>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</si>
  <si>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</si>
  <si>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</si>
  <si>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</si>
  <si>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</si>
  <si>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</si>
  <si>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</si>
  <si>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</si>
  <si>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</si>
  <si>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</si>
  <si>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</si>
  <si>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</si>
  <si>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</si>
  <si>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</si>
  <si>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</si>
  <si>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</si>
  <si>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</si>
  <si>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</si>
  <si>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</si>
  <si>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</si>
  <si>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</si>
  <si>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</si>
  <si>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</si>
  <si>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</si>
  <si>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</si>
  <si>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</si>
  <si>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</si>
  <si>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</si>
  <si>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</si>
  <si>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</si>
  <si>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</si>
  <si>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</si>
  <si>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</si>
  <si>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</si>
  <si>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</si>
  <si>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</si>
  <si>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</si>
  <si>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</si>
  <si>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</si>
  <si>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</si>
  <si>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</si>
  <si>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</si>
  <si>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</si>
  <si>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</si>
  <si>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</si>
  <si>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</si>
  <si>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</si>
  <si>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</si>
  <si>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</si>
  <si>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</si>
  <si>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</si>
  <si>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</si>
  <si>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</si>
  <si>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</si>
  <si>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</si>
  <si>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</si>
  <si>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</si>
  <si>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</si>
  <si>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</si>
  <si>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</si>
  <si>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</si>
  <si>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</si>
  <si>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</si>
  <si>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</si>
  <si>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</si>
  <si>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</si>
  <si>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</si>
  <si>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</si>
  <si>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</si>
  <si>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</si>
  <si>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</si>
  <si>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</si>
  <si>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</si>
  <si>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</si>
  <si>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</si>
  <si>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</si>
  <si>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</si>
  <si>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</si>
  <si>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</si>
  <si>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</si>
  <si>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</si>
  <si>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</si>
  <si>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</si>
  <si>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</si>
  <si>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</si>
  <si>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</si>
  <si>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</si>
  <si>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</si>
  <si>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</si>
  <si>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</si>
  <si>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</si>
  <si>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</si>
  <si>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</si>
  <si>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</si>
  <si>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</si>
  <si>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</si>
  <si>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</si>
  <si>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</si>
  <si>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</si>
  <si>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</si>
  <si>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</si>
  <si>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</si>
  <si>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</si>
  <si>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</si>
  <si>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</si>
  <si>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</si>
  <si>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</si>
  <si>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</si>
  <si>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</si>
  <si>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</si>
  <si>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</si>
  <si>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</si>
  <si>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</si>
  <si>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</si>
  <si>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</si>
  <si>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</si>
  <si>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</si>
  <si>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</si>
  <si>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</si>
  <si>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</si>
  <si>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</si>
  <si>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</si>
  <si>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</si>
  <si>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</si>
  <si>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</si>
  <si>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</si>
  <si>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</si>
  <si>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</si>
  <si>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</si>
  <si>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</si>
  <si>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</si>
  <si>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</si>
  <si>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</si>
  <si>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</si>
  <si>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</si>
  <si>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</si>
  <si>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</si>
  <si>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</si>
  <si>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</si>
  <si>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</si>
  <si>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</si>
  <si>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</si>
  <si>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</si>
  <si>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</si>
  <si>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</si>
  <si>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</si>
  <si>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</si>
  <si>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</si>
  <si>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</si>
  <si>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</si>
  <si>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</si>
  <si>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</si>
  <si>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</si>
  <si>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</si>
  <si>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</si>
  <si>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</si>
  <si>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</si>
  <si>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</si>
  <si>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</si>
  <si>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</si>
  <si>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</si>
  <si>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</si>
  <si>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</si>
  <si>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</si>
  <si>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</si>
  <si>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</si>
  <si>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</si>
  <si>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</si>
  <si>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</si>
  <si>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</si>
  <si>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</si>
  <si>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</si>
  <si>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</si>
  <si>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</si>
  <si>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</si>
  <si>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</si>
  <si>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</si>
  <si>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</si>
  <si>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</si>
  <si>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</si>
  <si>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</si>
  <si>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</si>
  <si>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</si>
  <si>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</si>
  <si>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</si>
  <si>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</si>
  <si>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</si>
  <si>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</si>
  <si>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</si>
  <si>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</si>
  <si>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</si>
  <si>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</si>
  <si>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</si>
  <si>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</si>
  <si>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</si>
  <si>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</si>
  <si>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</si>
  <si>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</si>
  <si>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</si>
  <si>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</si>
  <si>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</si>
  <si>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</si>
  <si>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</si>
  <si>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</si>
  <si>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</si>
  <si>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</si>
  <si>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</si>
  <si>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</si>
  <si>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</si>
  <si>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</si>
  <si>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</si>
  <si>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</si>
  <si>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</si>
  <si>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</si>
  <si>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</si>
  <si>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</si>
  <si>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</si>
  <si>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</si>
  <si>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</si>
  <si>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</si>
  <si>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</si>
  <si>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</si>
  <si>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</si>
  <si>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</si>
  <si>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</si>
  <si>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</si>
  <si>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</si>
  <si>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</si>
  <si>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</si>
  <si>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</si>
  <si>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</si>
  <si>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</si>
  <si>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</si>
  <si>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</si>
  <si>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</si>
  <si>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</si>
  <si>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</si>
  <si>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</si>
  <si>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</si>
  <si>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</si>
  <si>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</si>
  <si>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</si>
  <si>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</si>
  <si>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</si>
  <si>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</si>
  <si>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</si>
  <si>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</si>
  <si>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</si>
  <si>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</si>
  <si>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</si>
  <si>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</si>
  <si>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</si>
  <si>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</si>
  <si>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</si>
  <si>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</si>
  <si>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</si>
  <si>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</si>
  <si>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</si>
  <si>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</si>
  <si>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</si>
  <si>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</si>
  <si>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</si>
  <si>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</si>
  <si>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</si>
  <si>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</si>
  <si>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</si>
  <si>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</si>
  <si>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</si>
  <si>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</si>
  <si>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</si>
  <si>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</si>
  <si>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</si>
  <si>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</si>
  <si>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</si>
  <si>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</si>
  <si>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</si>
  <si>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</si>
  <si>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</si>
  <si>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</si>
  <si>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</si>
  <si>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</si>
  <si>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</si>
  <si>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</si>
  <si>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</si>
  <si>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</si>
  <si>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</si>
  <si>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</si>
  <si>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</si>
  <si>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</si>
  <si>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</si>
  <si>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</si>
  <si>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</si>
  <si>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</si>
  <si>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</si>
  <si>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</si>
  <si>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</si>
  <si>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</si>
  <si>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</si>
  <si>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</si>
  <si>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</si>
  <si>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</si>
  <si>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</si>
  <si>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</si>
  <si>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</si>
  <si>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</si>
  <si>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</si>
  <si>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</si>
  <si>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</si>
  <si>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</si>
  <si>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</si>
  <si>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</si>
  <si>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</si>
  <si>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</si>
  <si>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</si>
  <si>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</si>
  <si>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</si>
  <si>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</si>
  <si>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</si>
  <si>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</si>
  <si>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</si>
  <si>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</si>
  <si>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</si>
  <si>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</si>
  <si>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</si>
  <si>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</si>
  <si>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</si>
  <si>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</si>
  <si>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</si>
  <si>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</si>
  <si>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</si>
  <si>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</si>
  <si>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</si>
  <si>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</si>
  <si>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</si>
  <si>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</si>
  <si>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</si>
  <si>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</si>
  <si>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</si>
  <si>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</si>
  <si>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</si>
  <si>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</si>
  <si>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</si>
  <si>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</si>
  <si>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</si>
  <si>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</si>
  <si>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</si>
  <si>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</si>
  <si>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</si>
  <si>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</si>
  <si>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</si>
  <si>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</si>
  <si>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</si>
  <si>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</si>
  <si>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</si>
  <si>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</si>
  <si>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</si>
  <si>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</si>
  <si>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</si>
  <si>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</si>
  <si>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</si>
  <si>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</si>
  <si>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</si>
  <si>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</si>
  <si>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</si>
  <si>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</si>
  <si>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</si>
  <si>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</si>
  <si>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</si>
  <si>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</si>
  <si>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</si>
  <si>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</si>
  <si>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</si>
  <si>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</si>
  <si>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</si>
  <si>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</si>
  <si>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</si>
  <si>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</si>
  <si>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</si>
  <si>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</si>
  <si>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</si>
  <si>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</si>
  <si>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</si>
  <si>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</si>
  <si>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</si>
  <si>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</si>
  <si>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</si>
  <si>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</si>
  <si>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</si>
  <si>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</si>
  <si>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</si>
  <si>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</si>
  <si>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</si>
  <si>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</si>
  <si>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</si>
  <si>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</si>
  <si>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</si>
  <si>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</si>
  <si>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</si>
  <si>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</si>
  <si>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</si>
  <si>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</si>
  <si>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</si>
  <si>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</si>
  <si>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</si>
  <si>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</si>
  <si>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</si>
  <si>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</si>
  <si>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</si>
  <si>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</si>
  <si>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</si>
  <si>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</si>
  <si>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</si>
  <si>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</si>
  <si>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</si>
  <si>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</si>
  <si>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</si>
  <si>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</si>
  <si>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</si>
  <si>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</si>
  <si>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</si>
  <si>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</si>
  <si>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</si>
  <si>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</si>
  <si>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</si>
  <si>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</si>
  <si>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</si>
  <si>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</si>
  <si>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</si>
  <si>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</si>
  <si>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</si>
  <si>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</si>
  <si>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</si>
  <si>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</si>
  <si>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</si>
  <si>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</si>
  <si>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</si>
  <si>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</si>
  <si>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</si>
  <si>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</si>
  <si>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</si>
  <si>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</si>
  <si>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</si>
  <si>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</si>
  <si>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</si>
  <si>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</si>
  <si>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</si>
  <si>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</si>
  <si>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</si>
  <si>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</si>
  <si>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</si>
  <si>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</si>
  <si>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</si>
  <si>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</si>
  <si>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</si>
  <si>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</si>
  <si>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</si>
  <si>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</si>
  <si>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</si>
  <si>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</si>
  <si>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</si>
  <si>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</si>
  <si>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</si>
  <si>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</si>
  <si>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</si>
  <si>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</si>
  <si>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</si>
  <si>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</si>
  <si>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</si>
  <si>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</si>
  <si>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</si>
  <si>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</si>
  <si>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</si>
  <si>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</si>
  <si>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</si>
  <si>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</si>
  <si>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</si>
  <si>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</si>
  <si>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</si>
  <si>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</si>
  <si>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</si>
  <si>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</si>
  <si>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</si>
  <si>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</si>
  <si>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</si>
  <si>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</si>
  <si>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</si>
  <si>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</si>
  <si>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</si>
  <si>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</si>
  <si>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</si>
  <si>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</si>
  <si>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</si>
  <si>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</si>
  <si>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</si>
  <si>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</si>
  <si>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</si>
  <si>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</si>
  <si>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</si>
  <si>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</si>
  <si>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</si>
  <si>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</si>
  <si>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</si>
  <si>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</si>
  <si>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</si>
  <si>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</si>
  <si>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</si>
  <si>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</si>
  <si>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</si>
  <si>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</si>
  <si>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</si>
  <si>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</si>
  <si>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</si>
  <si>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</si>
  <si>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</si>
  <si>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</si>
  <si>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</si>
  <si>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</si>
  <si>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</si>
  <si>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</si>
  <si>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</si>
  <si>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</si>
  <si>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</si>
  <si>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</si>
  <si>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</si>
  <si>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</si>
  <si>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</si>
  <si>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</si>
  <si>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</si>
  <si>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</si>
  <si>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</si>
  <si>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</si>
  <si>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</si>
  <si>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</si>
  <si>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</si>
  <si>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</si>
  <si>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</si>
  <si>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</si>
  <si>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</si>
  <si>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</si>
  <si>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</si>
  <si>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</si>
  <si>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</si>
  <si>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</si>
  <si>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</si>
  <si>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</si>
  <si>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</si>
  <si>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</si>
  <si>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</si>
  <si>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</si>
  <si>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</si>
  <si>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</si>
  <si>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</si>
  <si>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</si>
  <si>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</si>
  <si>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</si>
  <si>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</si>
  <si>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</si>
  <si>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</si>
  <si>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</si>
  <si>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</si>
  <si>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</si>
  <si>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</si>
  <si>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</si>
  <si>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</si>
  <si>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</si>
  <si>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</si>
  <si>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</si>
  <si>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</si>
  <si>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</si>
  <si>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</si>
  <si>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</si>
  <si>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</si>
  <si>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</si>
  <si>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</si>
  <si>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</si>
  <si>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</si>
  <si>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</si>
  <si>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</si>
  <si>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</si>
  <si>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</si>
  <si>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</si>
  <si>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</si>
  <si>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</si>
  <si>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</si>
  <si>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</si>
  <si>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</si>
  <si>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</si>
  <si>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</si>
  <si>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</si>
  <si>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</si>
  <si>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</si>
  <si>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</si>
  <si>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</si>
  <si>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</si>
  <si>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</si>
  <si>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</si>
  <si>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</si>
  <si>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</si>
  <si>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</si>
  <si>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</si>
  <si>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</si>
  <si>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</si>
  <si>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</si>
  <si>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</si>
  <si>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</si>
  <si>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</si>
  <si>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</si>
  <si>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</si>
  <si>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</si>
  <si>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</si>
  <si>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</si>
  <si>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</si>
  <si>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</si>
  <si>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</si>
  <si>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</si>
  <si>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</si>
  <si>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</si>
  <si>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</si>
  <si>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</si>
  <si>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</si>
  <si>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</si>
  <si>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</si>
  <si>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</si>
  <si>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</si>
  <si>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</si>
  <si>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</si>
  <si>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</si>
  <si>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</si>
  <si>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</si>
  <si>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</si>
  <si>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</si>
  <si>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</si>
  <si>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</si>
  <si>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</si>
  <si>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</si>
  <si>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</si>
  <si>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</si>
  <si>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</si>
  <si>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</si>
  <si>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</si>
  <si>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</si>
  <si>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</si>
  <si>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</si>
  <si>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</si>
  <si>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</si>
  <si>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</si>
  <si>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</si>
  <si>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</si>
  <si>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</si>
  <si>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</si>
  <si>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</si>
  <si>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</si>
  <si>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</si>
  <si>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</si>
  <si>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</si>
  <si>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</si>
  <si>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</si>
  <si>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</si>
  <si>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</si>
  <si>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</si>
  <si>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</si>
  <si>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</si>
  <si>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</si>
  <si>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</si>
  <si>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</si>
  <si>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</si>
  <si>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</si>
  <si>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</si>
  <si>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</si>
  <si>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</si>
  <si>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</si>
  <si>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</si>
  <si>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</si>
  <si>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</si>
  <si>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</si>
  <si>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</si>
  <si>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</si>
  <si>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</si>
  <si>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</si>
  <si>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</si>
  <si>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</si>
  <si>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</si>
  <si>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</si>
  <si>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</si>
  <si>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</si>
  <si>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</si>
  <si>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</si>
  <si>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</si>
  <si>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</si>
  <si>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</si>
  <si>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</si>
  <si>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</si>
  <si>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</si>
  <si>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</si>
  <si>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</si>
  <si>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</si>
  <si>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</si>
  <si>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</si>
  <si>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</si>
  <si>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</si>
  <si>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</si>
  <si>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</si>
  <si>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</si>
  <si>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</si>
  <si>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</si>
  <si>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</si>
  <si>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</si>
  <si>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</si>
  <si>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</si>
  <si>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</si>
  <si>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</si>
  <si>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</si>
  <si>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</si>
  <si>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</si>
  <si>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</si>
  <si>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</si>
  <si>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</si>
  <si>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</si>
  <si>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</si>
  <si>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</si>
  <si>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</si>
  <si>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</si>
  <si>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</si>
  <si>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</si>
  <si>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</si>
  <si>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</si>
  <si>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</si>
  <si>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</si>
  <si>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</si>
  <si>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</si>
  <si>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</si>
  <si>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</si>
  <si>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</si>
  <si>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</si>
  <si>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</si>
  <si>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</si>
  <si>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</si>
  <si>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</si>
  <si>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</si>
  <si>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</si>
  <si>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</si>
  <si>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</si>
  <si>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</si>
  <si>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</si>
  <si>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</si>
  <si>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</si>
  <si>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</si>
  <si>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</si>
  <si>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</si>
  <si>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</si>
  <si>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</si>
  <si>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</si>
  <si>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</si>
  <si>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</si>
  <si>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</si>
  <si>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</si>
  <si>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</si>
  <si>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</si>
  <si>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</si>
  <si>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</si>
  <si>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</si>
  <si>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</si>
  <si>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</si>
  <si>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</si>
  <si>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</si>
  <si>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</si>
  <si>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</si>
  <si>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</si>
  <si>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</si>
  <si>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</si>
  <si>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</si>
  <si>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</si>
  <si>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</si>
  <si>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</si>
  <si>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</si>
  <si>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</si>
  <si>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</si>
  <si>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</si>
  <si>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</si>
  <si>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</si>
  <si>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</si>
  <si>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</si>
  <si>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</si>
  <si>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</si>
  <si>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</si>
  <si>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</si>
  <si>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</si>
  <si>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</si>
  <si>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</si>
  <si>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</si>
  <si>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</si>
  <si>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</si>
  <si>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</si>
  <si>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</si>
  <si>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</si>
  <si>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</si>
  <si>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</si>
  <si>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</si>
  <si>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</si>
  <si>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</si>
  <si>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</si>
  <si>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</si>
  <si>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</si>
  <si>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</si>
  <si>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</si>
  <si>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</si>
  <si>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</si>
  <si>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</si>
  <si>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</si>
  <si>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</si>
  <si>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</si>
  <si>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</si>
  <si>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</si>
  <si>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</si>
  <si>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</si>
  <si>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</si>
  <si>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</si>
  <si>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</si>
  <si>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</si>
  <si>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</si>
  <si>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</si>
  <si>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</si>
  <si>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</si>
  <si>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</si>
  <si>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</si>
  <si>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</si>
  <si>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</si>
  <si>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</si>
  <si>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</si>
  <si>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</si>
  <si>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</si>
  <si>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</si>
  <si>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</si>
  <si>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</si>
  <si>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</si>
  <si>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</si>
  <si>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</si>
  <si>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</si>
  <si>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</si>
  <si>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</si>
  <si>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</si>
  <si>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</si>
  <si>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</si>
  <si>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</si>
  <si>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</si>
  <si>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</si>
  <si>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</si>
  <si>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</si>
  <si>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</si>
  <si>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</si>
  <si>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</si>
  <si>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</si>
  <si>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</si>
  <si>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</si>
  <si>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</si>
  <si>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</si>
  <si>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</si>
  <si>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</si>
  <si>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</si>
  <si>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</si>
  <si>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</si>
  <si>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</si>
  <si>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</si>
  <si>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</si>
  <si>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</si>
  <si>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</si>
  <si>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</si>
  <si>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</si>
  <si>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</si>
  <si>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</si>
  <si>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</si>
  <si>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</si>
  <si>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</si>
  <si>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</si>
  <si>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</si>
  <si>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</si>
  <si>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</si>
  <si>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</si>
  <si>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</si>
  <si>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</si>
  <si>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</si>
  <si>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</si>
  <si>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</si>
  <si>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</si>
  <si>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</si>
  <si>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</si>
  <si>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</si>
  <si>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</si>
  <si>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</si>
  <si>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</si>
  <si>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</si>
  <si>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</si>
  <si>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</si>
  <si>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</si>
  <si>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</si>
  <si>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</si>
  <si>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</si>
  <si>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</si>
  <si>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</si>
  <si>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</si>
  <si>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</si>
  <si>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</si>
  <si>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</si>
  <si>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</si>
  <si>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</si>
  <si>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</si>
  <si>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</si>
  <si>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</si>
  <si>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</si>
  <si>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</si>
  <si>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</si>
  <si>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</si>
  <si>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</si>
  <si>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</si>
  <si>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</si>
  <si>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</si>
  <si>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</si>
  <si>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</si>
  <si>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</si>
  <si>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</si>
  <si>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</si>
  <si>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</si>
  <si>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</si>
  <si>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</si>
  <si>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</si>
  <si>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</si>
  <si>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</si>
  <si>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</si>
  <si>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</si>
  <si>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</si>
  <si>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</si>
  <si>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</si>
  <si>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</si>
  <si>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</si>
  <si>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</si>
  <si>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</si>
  <si>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</si>
  <si>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</si>
  <si>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</si>
  <si>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</si>
  <si>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</si>
  <si>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</si>
  <si>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</si>
  <si>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</si>
  <si>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</si>
  <si>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</si>
  <si>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</si>
  <si>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</si>
  <si>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</si>
  <si>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</si>
  <si>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</si>
  <si>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</si>
  <si>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</si>
  <si>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</si>
  <si>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</si>
  <si>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</si>
  <si>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</si>
  <si>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</si>
  <si>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</si>
  <si>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</si>
  <si>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</si>
  <si>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</si>
  <si>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</si>
  <si>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</si>
  <si>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</si>
  <si>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</si>
  <si>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</si>
  <si>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</si>
  <si>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</si>
  <si>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</si>
  <si>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</si>
  <si>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</si>
  <si>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</si>
  <si>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</si>
  <si>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</si>
  <si>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</si>
  <si>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</si>
  <si>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</si>
  <si>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</si>
  <si>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</si>
  <si>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</si>
  <si>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</si>
  <si>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</si>
  <si>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</si>
  <si>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</si>
  <si>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</si>
  <si>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</si>
  <si>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</si>
  <si>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</si>
  <si>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</si>
  <si>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</si>
  <si>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</si>
  <si>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</si>
  <si>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</si>
  <si>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</si>
  <si>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</si>
  <si>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</si>
  <si>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</si>
  <si>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</si>
  <si>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</si>
  <si>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</si>
  <si>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</si>
  <si>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</si>
  <si>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</si>
  <si>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</si>
  <si>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</si>
  <si>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</si>
  <si>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</si>
  <si>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</si>
  <si>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</si>
  <si>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</si>
  <si>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</si>
  <si>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</si>
  <si>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</si>
  <si>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</si>
  <si>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</si>
  <si>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</si>
  <si>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</si>
  <si>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</si>
  <si>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</si>
  <si>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</si>
  <si>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</si>
  <si>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</si>
  <si>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</si>
  <si>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</si>
  <si>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</si>
  <si>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</si>
  <si>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</si>
  <si>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</si>
  <si>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</si>
  <si>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</si>
  <si>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</si>
  <si>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</si>
  <si>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</si>
  <si>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</si>
  <si>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</si>
  <si>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</si>
  <si>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</si>
  <si>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</si>
  <si>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</si>
  <si>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</si>
  <si>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</si>
  <si>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</si>
  <si>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</si>
  <si>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</si>
  <si>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</si>
  <si>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</si>
  <si>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</si>
  <si>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</si>
  <si>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</si>
  <si>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</si>
  <si>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</si>
  <si>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</si>
  <si>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</si>
  <si>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</si>
  <si>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</si>
  <si>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</si>
  <si>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</si>
  <si>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</si>
  <si>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</si>
  <si>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</si>
  <si>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</si>
  <si>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</si>
  <si>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</si>
  <si>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</si>
  <si>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</si>
  <si>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</si>
  <si>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</si>
  <si>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</si>
  <si>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</si>
  <si>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</si>
  <si>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</si>
  <si>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</si>
  <si>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</si>
  <si>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</si>
  <si>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</si>
  <si>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</si>
  <si>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</si>
  <si>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</si>
  <si>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</si>
  <si>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</si>
  <si>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</si>
  <si>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</si>
  <si>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</si>
  <si>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</si>
  <si>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</si>
  <si>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</si>
  <si>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</si>
  <si>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</si>
  <si>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</si>
  <si>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</si>
  <si>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</si>
  <si>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</si>
  <si>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</si>
  <si>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</si>
  <si>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</si>
  <si>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</si>
  <si>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</si>
  <si>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</si>
  <si>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</si>
  <si>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</si>
  <si>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</si>
  <si>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</si>
  <si>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</si>
  <si>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</si>
  <si>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</si>
  <si>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</si>
  <si>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</si>
  <si>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</si>
  <si>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</si>
  <si>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</si>
  <si>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</si>
  <si>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</si>
  <si>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</si>
  <si>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</si>
  <si>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</si>
  <si>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</si>
  <si>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</si>
  <si>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</si>
  <si>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</si>
  <si>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</si>
  <si>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</si>
  <si>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</si>
  <si>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</si>
  <si>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</si>
  <si>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</si>
  <si>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</si>
  <si>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</si>
  <si>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</si>
  <si>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</si>
  <si>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</si>
  <si>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</si>
  <si>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</si>
  <si>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</si>
  <si>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</si>
  <si>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</si>
  <si>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</si>
  <si>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</si>
  <si>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</si>
  <si>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</si>
  <si>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</si>
  <si>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</si>
  <si>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</si>
  <si>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</si>
  <si>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</si>
  <si>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</si>
  <si>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</si>
  <si>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</si>
  <si>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</si>
  <si>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</si>
  <si>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</si>
  <si>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</si>
  <si>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</si>
  <si>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</si>
  <si>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</si>
  <si>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</si>
  <si>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</si>
  <si>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</si>
  <si>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</si>
  <si>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</si>
  <si>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</si>
  <si>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</si>
  <si>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</si>
  <si>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</si>
  <si>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</si>
  <si>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</si>
  <si>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</si>
  <si>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</si>
  <si>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</si>
  <si>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</si>
  <si>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</si>
  <si>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</si>
  <si>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</si>
  <si>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</si>
  <si>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</si>
  <si>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</si>
  <si>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</si>
  <si>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</si>
  <si>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</si>
  <si>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</si>
  <si>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</si>
  <si>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</si>
  <si>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</si>
  <si>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</si>
  <si>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</si>
  <si>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</si>
  <si>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</si>
  <si>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</si>
  <si>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</si>
  <si>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</si>
  <si>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</si>
  <si>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</si>
  <si>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</si>
  <si>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</si>
  <si>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</si>
  <si>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</si>
  <si>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</si>
  <si>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</si>
  <si>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</si>
  <si>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</si>
  <si>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</si>
  <si>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</si>
  <si>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</si>
  <si>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</si>
  <si>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</si>
  <si>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</si>
  <si>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</si>
  <si>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</si>
  <si>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</si>
  <si>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</si>
  <si>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</si>
  <si>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</si>
  <si>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</si>
  <si>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</si>
  <si>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</si>
  <si>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</si>
  <si>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</si>
  <si>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</si>
  <si>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</si>
  <si>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</si>
  <si>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</si>
  <si>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</si>
  <si>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</si>
  <si>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</si>
  <si>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</si>
  <si>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</si>
  <si>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</si>
  <si>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</si>
  <si>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</si>
  <si>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</si>
  <si>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</si>
  <si>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</si>
  <si>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</si>
  <si>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</si>
  <si>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</si>
  <si>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</si>
  <si>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</si>
  <si>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</si>
  <si>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</si>
  <si>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</si>
  <si>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</si>
  <si>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</si>
  <si>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</si>
  <si>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</si>
  <si>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</si>
  <si>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</si>
  <si>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</si>
  <si>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</si>
  <si>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</si>
  <si>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</si>
  <si>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</si>
  <si>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</si>
  <si>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</si>
  <si>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</si>
  <si>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</si>
  <si>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</si>
  <si>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</si>
  <si>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</si>
  <si>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</si>
  <si>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</si>
  <si>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</si>
  <si>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</si>
  <si>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</si>
  <si>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</si>
  <si>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</si>
  <si>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</si>
  <si>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</si>
  <si>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</si>
  <si>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</si>
  <si>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</si>
  <si>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</si>
  <si>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</si>
  <si>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</si>
  <si>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</si>
  <si>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</si>
  <si>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</si>
  <si>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</si>
  <si>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</si>
  <si>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</si>
  <si>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</si>
  <si>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</si>
  <si>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</si>
  <si>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</si>
  <si>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</si>
  <si>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</si>
  <si>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</si>
  <si>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</si>
  <si>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</si>
  <si>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</si>
  <si>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</si>
  <si>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</si>
  <si>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</si>
  <si>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</si>
  <si>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</si>
  <si>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</si>
  <si>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</si>
  <si>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</si>
  <si>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</si>
  <si>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</si>
  <si>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</si>
  <si>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</si>
  <si>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</si>
  <si>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</si>
  <si>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</si>
  <si>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</si>
  <si>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</si>
  <si>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</si>
  <si>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</si>
  <si>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</si>
  <si>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</si>
  <si>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</si>
  <si>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</si>
  <si>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</si>
  <si>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</si>
  <si>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</si>
  <si>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</si>
  <si>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</si>
  <si>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</si>
  <si>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</si>
  <si>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</si>
  <si>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</si>
  <si>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</si>
  <si>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</si>
  <si>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</si>
  <si>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</si>
  <si>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</si>
  <si>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</si>
  <si>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</si>
  <si>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</si>
  <si>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</si>
  <si>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</si>
  <si>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</si>
  <si>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</si>
  <si>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</si>
  <si>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</si>
  <si>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</si>
  <si>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</si>
  <si>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</si>
  <si>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</si>
  <si>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</si>
  <si>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</si>
  <si>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</si>
  <si>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</si>
  <si>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</si>
  <si>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</si>
  <si>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</si>
  <si>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</si>
  <si>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</si>
  <si>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</si>
  <si>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</si>
  <si>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</si>
  <si>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</si>
  <si>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</si>
  <si>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</si>
  <si>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</si>
  <si>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</si>
  <si>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</si>
  <si>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</si>
  <si>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</si>
  <si>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</si>
  <si>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</si>
  <si>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</si>
  <si>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</si>
  <si>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</si>
  <si>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</si>
  <si>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</si>
  <si>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</si>
  <si>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</si>
  <si>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</si>
  <si>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</si>
  <si>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</si>
  <si>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</si>
  <si>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</si>
  <si>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</si>
  <si>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</si>
  <si>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</si>
  <si>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</si>
  <si>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</si>
  <si>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</si>
  <si>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</si>
  <si>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</si>
  <si>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</si>
  <si>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</si>
  <si>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</si>
  <si>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</si>
  <si>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</si>
  <si>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</si>
  <si>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</si>
  <si>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</si>
  <si>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</si>
  <si>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</si>
  <si>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</si>
  <si>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</si>
  <si>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</si>
  <si>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</si>
  <si>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</si>
  <si>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</si>
  <si>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</si>
  <si>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</si>
  <si>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</si>
  <si>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</si>
  <si>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</si>
  <si>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</si>
  <si>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</si>
  <si>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</si>
  <si>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</si>
  <si>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</si>
  <si>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</si>
  <si>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</si>
  <si>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</si>
  <si>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</si>
  <si>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</si>
  <si>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</si>
  <si>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</si>
  <si>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</si>
  <si>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</si>
  <si>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</si>
  <si>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</si>
  <si>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</si>
  <si>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</si>
  <si>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</si>
  <si>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</si>
  <si>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</si>
  <si>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</si>
  <si>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</si>
  <si>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</si>
  <si>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</si>
  <si>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</si>
  <si>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</si>
  <si>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</si>
  <si>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</si>
  <si>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</si>
  <si>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</si>
  <si>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</si>
  <si>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</si>
  <si>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</si>
  <si>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</si>
  <si>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</si>
  <si>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</si>
  <si>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</si>
  <si>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</si>
  <si>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</si>
  <si>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</si>
  <si>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</si>
  <si>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</si>
  <si>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</si>
  <si>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</si>
  <si>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</si>
  <si>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</si>
  <si>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</si>
  <si>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</si>
  <si>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</si>
  <si>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</si>
  <si>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</si>
  <si>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</si>
  <si>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</si>
  <si>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</si>
  <si>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</si>
  <si>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</si>
  <si>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</si>
  <si>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</si>
  <si>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</si>
  <si>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</si>
  <si>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</si>
  <si>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</si>
  <si>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</si>
  <si>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</si>
  <si>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</si>
  <si>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</si>
  <si>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</si>
  <si>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</si>
  <si>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</si>
  <si>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</si>
  <si>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</si>
  <si>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</si>
  <si>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</si>
  <si>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</si>
  <si>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</si>
  <si>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</si>
  <si>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</si>
  <si>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</si>
  <si>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</si>
  <si>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</si>
  <si>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</si>
  <si>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</si>
  <si>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</si>
  <si>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</si>
  <si>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</si>
  <si>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</si>
  <si>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</si>
  <si>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</si>
  <si>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</si>
  <si>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</si>
  <si>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</si>
  <si>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</si>
  <si>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</si>
  <si>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</si>
  <si>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</si>
  <si>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</si>
  <si>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</si>
  <si>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</si>
  <si>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</si>
  <si>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</si>
  <si>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</si>
  <si>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</si>
  <si>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</si>
  <si>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</si>
  <si>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</si>
  <si>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</si>
  <si>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</si>
  <si>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</si>
  <si>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</si>
  <si>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</si>
  <si>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</si>
  <si>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</si>
  <si>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</si>
  <si>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</si>
  <si>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</si>
  <si>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</si>
  <si>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</si>
  <si>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</si>
  <si>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</si>
  <si>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</si>
  <si>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</si>
  <si>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</si>
  <si>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</si>
  <si>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</si>
  <si>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</si>
  <si>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</si>
  <si>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</si>
  <si>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</si>
  <si>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</si>
  <si>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</si>
  <si>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</si>
  <si>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</si>
  <si>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</si>
  <si>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</si>
  <si>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</si>
  <si>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</si>
  <si>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</si>
  <si>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</si>
  <si>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</si>
  <si>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</si>
  <si>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</si>
  <si>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</si>
  <si>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</si>
  <si>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</si>
  <si>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</si>
  <si>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</si>
  <si>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</si>
  <si>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</si>
  <si>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</si>
  <si>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</si>
  <si>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</si>
  <si>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</si>
  <si>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</si>
  <si>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</si>
  <si>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</si>
  <si>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</si>
  <si>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</si>
  <si>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</si>
  <si>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</si>
  <si>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</si>
  <si>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</si>
  <si>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</si>
  <si>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</si>
  <si>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</si>
  <si>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</si>
  <si>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</si>
  <si>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</si>
  <si>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</si>
  <si>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</si>
  <si>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</si>
  <si>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</si>
  <si>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</si>
  <si>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</si>
  <si>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</si>
  <si>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</si>
  <si>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</si>
  <si>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</si>
  <si>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</si>
  <si>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</si>
  <si>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</si>
  <si>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</si>
  <si>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</si>
  <si>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</si>
  <si>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</si>
  <si>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</si>
  <si>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</si>
  <si>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</si>
  <si>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</si>
  <si>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</si>
  <si>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</si>
  <si>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</si>
  <si>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</si>
  <si>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</si>
  <si>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</si>
  <si>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</si>
  <si>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</si>
  <si>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</si>
  <si>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</si>
  <si>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</si>
  <si>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</si>
  <si>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</si>
  <si>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</si>
  <si>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</si>
  <si>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</si>
  <si>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</si>
  <si>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</si>
  <si>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</si>
  <si>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</si>
  <si>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</si>
  <si>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</si>
  <si>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</si>
  <si>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</si>
  <si>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</si>
  <si>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</si>
  <si>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</si>
  <si>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</si>
  <si>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</si>
  <si>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</si>
  <si>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</si>
  <si>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</si>
  <si>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</si>
  <si>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</si>
  <si>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</si>
  <si>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</si>
  <si>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</si>
  <si>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</si>
  <si>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</si>
  <si>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</si>
  <si>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</si>
  <si>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</si>
  <si>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</si>
  <si>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</si>
  <si>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</si>
  <si>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</si>
  <si>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</si>
  <si>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</si>
  <si>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</si>
  <si>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</si>
  <si>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</si>
  <si>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</si>
  <si>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</si>
  <si>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</si>
  <si>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</si>
  <si>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</si>
  <si>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</si>
  <si>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</si>
  <si>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</si>
  <si>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</si>
  <si>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</si>
  <si>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</si>
  <si>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</si>
  <si>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</si>
  <si>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</si>
  <si>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</si>
  <si>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</si>
  <si>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</si>
  <si>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</si>
  <si>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</si>
  <si>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</si>
  <si>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</si>
  <si>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</si>
  <si>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</si>
  <si>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</si>
  <si>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</si>
  <si>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</si>
  <si>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</si>
  <si>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</si>
  <si>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</si>
  <si>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</si>
  <si>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</si>
  <si>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</si>
  <si>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</si>
  <si>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</si>
  <si>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</si>
  <si>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</si>
  <si>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</si>
  <si>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</si>
  <si>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</si>
  <si>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</si>
  <si>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</si>
  <si>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</si>
  <si>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</si>
  <si>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</si>
  <si>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</si>
  <si>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</si>
  <si>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</si>
  <si>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</si>
  <si>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</si>
  <si>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</si>
  <si>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</si>
  <si>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</si>
  <si>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</si>
  <si>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</si>
  <si>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</si>
  <si>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</si>
  <si>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</si>
  <si>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</si>
  <si>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</si>
  <si>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</si>
  <si>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</si>
  <si>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</si>
  <si>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</si>
  <si>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</si>
  <si>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</si>
  <si>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</si>
  <si>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</si>
  <si>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</si>
  <si>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</si>
  <si>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</si>
  <si>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</si>
  <si>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</si>
  <si>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</si>
  <si>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</si>
  <si>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</si>
  <si>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</si>
  <si>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</si>
  <si>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</si>
  <si>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</si>
  <si>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</si>
  <si>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</si>
  <si>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</si>
  <si>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</si>
  <si>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</si>
  <si>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</si>
  <si>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</si>
  <si>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</si>
  <si>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</si>
  <si>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</si>
  <si>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</si>
  <si>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</si>
  <si>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</si>
  <si>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</si>
  <si>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</si>
  <si>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</si>
  <si>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</si>
  <si>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</si>
  <si>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</si>
  <si>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</si>
  <si>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</si>
  <si>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</si>
  <si>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</si>
  <si>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</si>
  <si>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</si>
  <si>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</si>
  <si>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</si>
  <si>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</si>
  <si>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</si>
  <si>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</si>
  <si>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</si>
  <si>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</si>
  <si>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</si>
  <si>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</si>
  <si>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</si>
  <si>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</si>
  <si>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</si>
  <si>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</si>
  <si>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</si>
  <si>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</si>
  <si>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</si>
  <si>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</si>
  <si>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</si>
  <si>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</si>
  <si>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</si>
  <si>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</si>
  <si>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</si>
  <si>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</si>
  <si>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</si>
  <si>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</si>
  <si>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</si>
  <si>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</si>
  <si>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</si>
  <si>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</si>
  <si>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</si>
  <si>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</si>
  <si>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</si>
  <si>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</si>
  <si>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</si>
  <si>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</si>
  <si>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</si>
  <si>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</si>
  <si>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</si>
  <si>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</si>
  <si>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</si>
  <si>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</si>
  <si>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</si>
  <si>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</si>
  <si>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</si>
  <si>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</si>
  <si>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</si>
  <si>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</si>
  <si>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</si>
  <si>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</si>
  <si>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</si>
  <si>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</si>
  <si>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</si>
  <si>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</si>
  <si>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</si>
  <si>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</si>
  <si>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</si>
  <si>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</si>
  <si>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</si>
  <si>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</si>
  <si>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</si>
  <si>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</si>
  <si>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</si>
  <si>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</si>
  <si>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</si>
  <si>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</si>
  <si>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</si>
  <si>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</si>
  <si>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</si>
  <si>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</si>
  <si>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</si>
  <si>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</si>
  <si>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</si>
  <si>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</si>
  <si>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</si>
  <si>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</si>
  <si>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</si>
  <si>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</si>
  <si>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</si>
  <si>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</si>
  <si>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</si>
  <si>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</si>
  <si>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</si>
  <si>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</si>
  <si>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</si>
  <si>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</si>
  <si>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</si>
  <si>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</si>
  <si>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</si>
  <si>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</si>
  <si>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</si>
  <si>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</si>
  <si>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</si>
  <si>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</si>
  <si>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</si>
  <si>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</si>
  <si>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</si>
  <si>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</si>
  <si>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</si>
  <si>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</si>
  <si>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</si>
  <si>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</si>
  <si>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</si>
  <si>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</si>
  <si>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</si>
  <si>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</si>
  <si>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</si>
  <si>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</si>
  <si>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</si>
  <si>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</si>
  <si>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</si>
  <si>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</si>
  <si>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</si>
  <si>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</si>
  <si>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</si>
  <si>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</si>
  <si>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</si>
  <si>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</si>
  <si>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</si>
  <si>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</si>
  <si>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</si>
  <si>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</si>
  <si>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</si>
  <si>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</si>
  <si>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</si>
  <si>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</si>
  <si>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</si>
  <si>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</si>
  <si>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</si>
  <si>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</si>
  <si>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</si>
  <si>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</si>
  <si>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</si>
  <si>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</si>
  <si>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</si>
  <si>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</si>
  <si>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</si>
  <si>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</si>
  <si>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</si>
  <si>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</si>
  <si>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</si>
  <si>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</si>
  <si>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</si>
  <si>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</si>
  <si>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</si>
  <si>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</si>
  <si>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</si>
  <si>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</si>
  <si>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</si>
  <si>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</si>
  <si>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</si>
  <si>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</si>
  <si>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</si>
  <si>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</si>
  <si>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</si>
  <si>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</si>
  <si>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</si>
  <si>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</si>
  <si>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</si>
  <si>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</si>
  <si>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</si>
  <si>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</si>
  <si>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</si>
  <si>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</si>
  <si>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</si>
  <si>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</si>
  <si>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</si>
  <si>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</si>
  <si>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</si>
  <si>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</si>
  <si>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</si>
  <si>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</si>
  <si>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</si>
  <si>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</si>
  <si>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</si>
  <si>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</si>
  <si>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</si>
  <si>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</si>
  <si>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</si>
  <si>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</si>
  <si>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</si>
  <si>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</si>
  <si>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</si>
  <si>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</si>
  <si>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</si>
  <si>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</si>
  <si>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</si>
  <si>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</si>
  <si>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</si>
  <si>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</si>
  <si>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</si>
  <si>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</si>
  <si>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</si>
  <si>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</si>
  <si>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</si>
  <si>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</si>
  <si>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</si>
  <si>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</si>
  <si>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</si>
  <si>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</si>
  <si>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</si>
  <si>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</si>
  <si>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</si>
  <si>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</si>
  <si>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</si>
  <si>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</si>
  <si>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</si>
  <si>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</si>
  <si>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</si>
  <si>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</si>
  <si>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</si>
  <si>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</si>
  <si>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</si>
  <si>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</si>
  <si>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</si>
  <si>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</si>
  <si>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</si>
  <si>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</si>
  <si>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</si>
  <si>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</si>
  <si>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</si>
  <si>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</si>
  <si>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</si>
  <si>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</si>
  <si>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</si>
  <si>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</si>
  <si>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</si>
  <si>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</si>
  <si>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</si>
  <si>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</si>
  <si>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</si>
  <si>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</si>
  <si>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</si>
  <si>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</si>
  <si>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</si>
  <si>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</si>
  <si>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</si>
  <si>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</si>
  <si>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</si>
  <si>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</si>
  <si>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</si>
  <si>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</si>
  <si>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</si>
  <si>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</si>
  <si>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</si>
  <si>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</si>
  <si>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</si>
  <si>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</si>
  <si>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</si>
  <si>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</si>
  <si>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</si>
  <si>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</si>
  <si>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</si>
  <si>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</si>
  <si>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</si>
  <si>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</si>
  <si>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</si>
  <si>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</si>
  <si>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</si>
  <si>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</si>
  <si>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</si>
  <si>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</si>
  <si>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</si>
  <si>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</si>
  <si>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</si>
  <si>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</si>
  <si>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</si>
  <si>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</si>
  <si>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</si>
  <si>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</si>
  <si>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</si>
  <si>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</si>
  <si>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</si>
  <si>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</si>
  <si>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</si>
  <si>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</si>
  <si>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</si>
  <si>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</si>
  <si>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</si>
  <si>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</si>
  <si>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</si>
  <si>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</si>
  <si>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</si>
  <si>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</si>
  <si>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</si>
  <si>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</si>
  <si>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</si>
  <si>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</si>
  <si>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</si>
  <si>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</si>
  <si>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</si>
  <si>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</si>
  <si>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</si>
  <si>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</si>
  <si>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</si>
  <si>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</si>
  <si>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</si>
  <si>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</si>
  <si>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</si>
  <si>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</si>
  <si>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</si>
  <si>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</si>
  <si>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</si>
  <si>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</si>
  <si>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</si>
  <si>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</si>
  <si>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</si>
  <si>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</si>
  <si>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</si>
  <si>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</si>
  <si>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</si>
  <si>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</si>
  <si>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</si>
  <si>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</si>
  <si>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</si>
  <si>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</si>
  <si>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</si>
  <si>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</si>
  <si>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</si>
  <si>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</si>
  <si>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</si>
  <si>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</si>
  <si>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</si>
  <si>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</si>
  <si>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</si>
  <si>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</si>
  <si>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</si>
  <si>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</si>
  <si>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</si>
  <si>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</si>
  <si>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</si>
  <si>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</si>
  <si>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</si>
  <si>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</si>
  <si>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</si>
  <si>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</si>
  <si>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</si>
  <si>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</si>
  <si>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</si>
  <si>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</si>
  <si>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</si>
  <si>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</si>
  <si>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</si>
  <si>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</si>
  <si>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</si>
  <si>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</si>
  <si>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</si>
  <si>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</si>
  <si>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</si>
  <si>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</si>
  <si>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</si>
  <si>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</si>
  <si>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</si>
  <si>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</si>
  <si>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</si>
  <si>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</si>
  <si>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</si>
  <si>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</si>
  <si>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</si>
  <si>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</si>
  <si>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</si>
  <si>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</si>
  <si>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</si>
  <si>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</si>
  <si>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</si>
  <si>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</si>
  <si>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</si>
  <si>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</si>
  <si>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</si>
  <si>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</si>
  <si>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</si>
  <si>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</si>
  <si>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</si>
  <si>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</si>
  <si>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</si>
  <si>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</si>
  <si>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</si>
  <si>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</si>
  <si>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</si>
  <si>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</si>
  <si>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</si>
  <si>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</si>
  <si>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</si>
  <si>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</si>
  <si>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</si>
  <si>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</si>
  <si>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</si>
  <si>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</si>
  <si>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</si>
  <si>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</si>
  <si>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</si>
  <si>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</si>
  <si>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</si>
  <si>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</si>
  <si>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</si>
  <si>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</si>
  <si>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</si>
  <si>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</si>
  <si>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</si>
  <si>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</si>
  <si>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</si>
  <si>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</si>
  <si>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</si>
  <si>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</si>
  <si>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</si>
  <si>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</si>
  <si>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</si>
  <si>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</si>
  <si>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</si>
  <si>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</si>
  <si>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</si>
  <si>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</si>
  <si>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</si>
  <si>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</si>
  <si>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</si>
  <si>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</si>
  <si>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</si>
  <si>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</si>
  <si>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</si>
  <si>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</si>
  <si>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</si>
  <si>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</si>
  <si>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</si>
  <si>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</si>
  <si>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</si>
  <si>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</si>
  <si>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</si>
  <si>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</si>
  <si>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</si>
  <si>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</si>
  <si>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</si>
  <si>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</si>
  <si>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</si>
  <si>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</si>
  <si>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</si>
  <si>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</si>
  <si>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</si>
  <si>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</si>
  <si>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</si>
  <si>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</si>
  <si>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</si>
  <si>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</si>
  <si>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</si>
  <si>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</si>
  <si>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</si>
  <si>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</si>
  <si>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</si>
  <si>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</si>
  <si>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</si>
  <si>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</si>
  <si>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</si>
  <si>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</si>
  <si>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</si>
  <si>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</si>
  <si>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</si>
  <si>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</si>
  <si>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</si>
  <si>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</si>
  <si>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</si>
  <si>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</si>
  <si>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</si>
  <si>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</si>
  <si>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</si>
  <si>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</si>
  <si>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</si>
  <si>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</si>
  <si>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</si>
  <si>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</si>
  <si>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</si>
  <si>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</si>
  <si>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</si>
  <si>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</si>
  <si>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</si>
  <si>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</si>
  <si>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</si>
  <si>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</si>
  <si>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</si>
  <si>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</si>
  <si>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</si>
  <si>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</si>
  <si>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</si>
  <si>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</si>
  <si>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</si>
  <si>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</si>
  <si>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</si>
  <si>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</si>
  <si>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</si>
  <si>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</si>
  <si>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</si>
  <si>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</si>
  <si>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</si>
  <si>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</si>
  <si>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</si>
  <si>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</si>
  <si>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</si>
  <si>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</si>
  <si>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</si>
  <si>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</si>
  <si>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</si>
  <si>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</si>
  <si>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</si>
  <si>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</si>
  <si>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</si>
  <si>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</si>
  <si>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</si>
  <si>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</si>
  <si>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</si>
  <si>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</si>
  <si>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</si>
  <si>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</si>
  <si>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</si>
  <si>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</si>
  <si>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</si>
  <si>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</si>
  <si>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</si>
  <si>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</si>
  <si>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</si>
  <si>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</si>
  <si>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</si>
  <si>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</si>
  <si>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</si>
  <si>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</si>
  <si>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</si>
  <si>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</si>
  <si>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</si>
  <si>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</si>
  <si>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</si>
  <si>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</si>
  <si>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</si>
  <si>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</si>
  <si>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</si>
  <si>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</si>
  <si>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</si>
  <si>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</si>
  <si>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</si>
  <si>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</si>
  <si>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</si>
  <si>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</si>
  <si>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</si>
  <si>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</si>
  <si>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</si>
  <si>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</si>
  <si>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</si>
  <si>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</si>
  <si>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</si>
  <si>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</si>
  <si>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</si>
  <si>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</si>
  <si>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</si>
  <si>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</si>
  <si>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</si>
  <si>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</si>
  <si>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</si>
  <si>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</si>
  <si>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</si>
  <si>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</si>
  <si>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</si>
  <si>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</si>
  <si>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</si>
  <si>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</si>
  <si>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</si>
  <si>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</si>
  <si>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</si>
  <si>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</si>
  <si>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</si>
  <si>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</si>
  <si>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</si>
  <si>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</si>
  <si>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</si>
  <si>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</si>
  <si>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</si>
  <si>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</si>
  <si>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</si>
  <si>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</si>
  <si>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</si>
  <si>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</si>
  <si>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</si>
  <si>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</si>
  <si>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</si>
  <si>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</si>
  <si>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</si>
  <si>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</si>
  <si>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</si>
  <si>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</si>
  <si>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</si>
  <si>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</si>
  <si>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</si>
  <si>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</si>
  <si>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</si>
  <si>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</si>
  <si>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</si>
  <si>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</si>
  <si>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</si>
  <si>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</si>
  <si>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</si>
  <si>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</si>
  <si>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</si>
  <si>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</si>
  <si>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</si>
  <si>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</si>
  <si>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</si>
  <si>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</si>
  <si>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</si>
  <si>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</si>
  <si>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</si>
  <si>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</si>
  <si>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</si>
  <si>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</si>
  <si>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</si>
  <si>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</si>
  <si>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</si>
  <si>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</si>
  <si>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</si>
  <si>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</si>
  <si>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</si>
  <si>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</si>
  <si>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</si>
  <si>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</si>
  <si>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</si>
  <si>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</si>
  <si>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</si>
  <si>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</si>
  <si>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</si>
  <si>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</si>
  <si>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</si>
  <si>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</si>
  <si>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</si>
  <si>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</si>
  <si>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</si>
  <si>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</si>
  <si>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</si>
  <si>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</si>
  <si>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</si>
  <si>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</si>
  <si>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</si>
  <si>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</si>
  <si>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</si>
  <si>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</si>
  <si>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</si>
  <si>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</si>
  <si>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</si>
  <si>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</si>
  <si>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</si>
  <si>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</si>
  <si>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</si>
  <si>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</si>
  <si>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</si>
  <si>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</si>
  <si>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</si>
  <si>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</si>
  <si>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</si>
  <si>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</si>
  <si>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</si>
  <si>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</si>
  <si>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</si>
  <si>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</si>
  <si>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</si>
  <si>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</si>
  <si>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</si>
  <si>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</si>
  <si>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</si>
  <si>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</si>
  <si>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</si>
  <si>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</si>
  <si>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</si>
  <si>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</si>
  <si>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</si>
  <si>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</si>
  <si>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</si>
  <si>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</si>
  <si>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</si>
  <si>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</si>
  <si>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</si>
  <si>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</si>
  <si>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</si>
  <si>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</si>
  <si>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</si>
  <si>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</si>
  <si>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</si>
  <si>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</si>
  <si>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</si>
  <si>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</si>
  <si>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</si>
  <si>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</si>
  <si>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</si>
  <si>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</si>
  <si>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</si>
  <si>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</si>
  <si>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</si>
  <si>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</si>
  <si>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</si>
  <si>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</si>
  <si>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</si>
  <si>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</si>
  <si>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</si>
  <si>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</si>
  <si>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</si>
  <si>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</si>
  <si>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</si>
  <si>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</si>
  <si>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</si>
  <si>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</si>
  <si>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</si>
  <si>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</si>
  <si>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</si>
  <si>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</si>
  <si>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</si>
  <si>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</si>
  <si>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</si>
  <si>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</si>
  <si>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</si>
  <si>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</si>
  <si>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</si>
  <si>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</si>
  <si>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</si>
  <si>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</si>
  <si>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</si>
  <si>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</si>
  <si>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</si>
  <si>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</si>
  <si>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</si>
  <si>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</si>
  <si>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</si>
  <si>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</si>
  <si>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</si>
  <si>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</si>
  <si>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</si>
  <si>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</si>
  <si>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</si>
  <si>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</si>
  <si>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</si>
  <si>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</si>
  <si>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</si>
  <si>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</si>
  <si>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</si>
  <si>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</si>
  <si>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</si>
  <si>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</si>
  <si>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</si>
  <si>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</si>
  <si>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</si>
  <si>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</si>
  <si>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</si>
  <si>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</si>
  <si>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</si>
  <si>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</si>
  <si>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</si>
  <si>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</si>
  <si>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</si>
  <si>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</si>
  <si>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</si>
  <si>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</si>
  <si>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</si>
  <si>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</si>
  <si>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</si>
  <si>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</si>
  <si>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</si>
  <si>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</si>
  <si>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</si>
  <si>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</si>
  <si>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</si>
  <si>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</si>
  <si>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</si>
  <si>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</si>
  <si>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</si>
  <si>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</si>
  <si>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</si>
  <si>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</si>
  <si>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</si>
  <si>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</si>
  <si>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</si>
  <si>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</si>
  <si>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</si>
  <si>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</si>
  <si>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</si>
  <si>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</si>
  <si>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</si>
  <si>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</si>
  <si>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</si>
  <si>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</si>
  <si>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</si>
  <si>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</si>
  <si>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</si>
  <si>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</si>
  <si>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</si>
  <si>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</si>
  <si>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</si>
  <si>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</si>
  <si>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</si>
  <si>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</si>
  <si>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</si>
  <si>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</si>
  <si>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</si>
  <si>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</si>
  <si>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</si>
  <si>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</si>
  <si>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</si>
  <si>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</si>
  <si>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</si>
  <si>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</si>
  <si>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</si>
  <si>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</si>
  <si>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</si>
  <si>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</si>
  <si>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</si>
  <si>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</si>
  <si>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</si>
  <si>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</si>
  <si>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</si>
  <si>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</si>
  <si>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</si>
  <si>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</si>
  <si>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</si>
  <si>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</si>
  <si>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</si>
  <si>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</si>
  <si>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</si>
  <si>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</si>
  <si>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</si>
  <si>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</si>
  <si>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</si>
  <si>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</si>
  <si>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</si>
  <si>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</si>
  <si>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</si>
  <si>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</si>
  <si>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</si>
  <si>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</si>
  <si>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</si>
  <si>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</si>
  <si>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</si>
  <si>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</si>
  <si>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</si>
  <si>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</si>
  <si>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</si>
  <si>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</si>
  <si>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</si>
  <si>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</si>
  <si>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</si>
  <si>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</si>
  <si>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</si>
  <si>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</si>
  <si>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</si>
  <si>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</si>
  <si>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</si>
  <si>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</si>
  <si>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</si>
  <si>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</si>
  <si>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</si>
  <si>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</si>
  <si>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</si>
  <si>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</si>
  <si>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</si>
  <si>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</si>
  <si>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</si>
  <si>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</si>
  <si>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</si>
  <si>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</si>
  <si>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</si>
  <si>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</si>
  <si>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</si>
  <si>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</si>
  <si>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</si>
  <si>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</si>
  <si>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</si>
  <si>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</si>
  <si>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</si>
  <si>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</si>
  <si>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</si>
  <si>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</si>
  <si>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</si>
  <si>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</si>
  <si>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</si>
  <si>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</si>
  <si>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</si>
  <si>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</si>
  <si>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</si>
  <si>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</si>
  <si>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</si>
  <si>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</si>
  <si>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</si>
  <si>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</si>
  <si>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</si>
  <si>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</si>
  <si>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</si>
  <si>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</si>
  <si>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</si>
  <si>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</si>
  <si>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</si>
  <si>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</si>
  <si>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</si>
  <si>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</si>
  <si>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</si>
  <si>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</si>
  <si>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</si>
  <si>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</si>
  <si>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</si>
  <si>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</si>
  <si>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</si>
  <si>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</si>
  <si>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</si>
  <si>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</si>
  <si>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</si>
  <si>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</si>
  <si>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</si>
  <si>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</si>
  <si>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</si>
  <si>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</si>
  <si>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</si>
  <si>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</si>
  <si>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</si>
  <si>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</si>
  <si>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</si>
  <si>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</si>
  <si>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</si>
  <si>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</si>
  <si>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</si>
  <si>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</si>
  <si>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</si>
  <si>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</si>
  <si>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</si>
  <si>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</si>
  <si>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</si>
  <si>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</si>
  <si>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</si>
  <si>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</si>
  <si>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</si>
  <si>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</si>
  <si>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</si>
  <si>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</si>
  <si>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</si>
  <si>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</si>
  <si>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</si>
  <si>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</si>
  <si>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</si>
  <si>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</si>
  <si>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</si>
  <si>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</si>
  <si>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</si>
  <si>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</si>
  <si>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</si>
  <si>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</si>
  <si>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</si>
  <si>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</si>
  <si>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</si>
  <si>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</si>
  <si>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</si>
  <si>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</si>
  <si>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</si>
  <si>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</si>
  <si>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</si>
  <si>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</si>
  <si>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</si>
  <si>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</si>
  <si>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</si>
  <si>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</si>
  <si>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</si>
  <si>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</si>
  <si>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</si>
  <si>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</si>
  <si>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</si>
  <si>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</si>
  <si>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</si>
  <si>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</si>
  <si>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</si>
  <si>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</si>
  <si>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</si>
  <si>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</si>
  <si>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</si>
  <si>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</si>
  <si>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</si>
  <si>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</si>
  <si>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</si>
  <si>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</si>
  <si>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</si>
  <si>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</si>
  <si>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</si>
  <si>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</si>
  <si>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</si>
  <si>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</si>
  <si>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</si>
  <si>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</si>
  <si>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</si>
  <si>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</si>
  <si>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</si>
  <si>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</si>
  <si>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</si>
  <si>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</si>
  <si>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</si>
  <si>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</si>
  <si>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</si>
  <si>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</si>
  <si>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</si>
  <si>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</si>
  <si>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</si>
  <si>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</si>
  <si>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</si>
  <si>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</si>
  <si>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</si>
  <si>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</si>
  <si>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</si>
  <si>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</si>
  <si>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</si>
  <si>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</si>
  <si>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</si>
  <si>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</si>
  <si>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</si>
  <si>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</si>
  <si>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</si>
  <si>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</si>
  <si>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</si>
  <si>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</si>
  <si>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</si>
  <si>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</si>
  <si>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</si>
  <si>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</si>
  <si>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</si>
  <si>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</si>
  <si>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</si>
  <si>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</si>
  <si>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</si>
  <si>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</si>
  <si>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</si>
  <si>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</si>
  <si>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</si>
  <si>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</si>
  <si>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</si>
  <si>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</si>
  <si>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</si>
  <si>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</si>
  <si>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</si>
  <si>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</si>
  <si>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</si>
  <si>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</si>
  <si>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</si>
  <si>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</si>
  <si>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</si>
  <si>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</si>
  <si>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</si>
  <si>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</si>
  <si>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</si>
  <si>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</si>
  <si>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</si>
  <si>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</si>
  <si>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</si>
  <si>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</si>
  <si>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</si>
  <si>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</si>
  <si>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</si>
  <si>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</si>
  <si>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</si>
  <si>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</si>
  <si>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</si>
  <si>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</si>
  <si>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</si>
  <si>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</si>
  <si>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</si>
  <si>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</si>
  <si>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</si>
  <si>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</si>
  <si>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</si>
  <si>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</si>
  <si>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</si>
  <si>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</si>
  <si>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</si>
  <si>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</si>
  <si>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</si>
  <si>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</si>
  <si>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</si>
  <si>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</si>
  <si>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</si>
  <si>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</si>
  <si>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</si>
  <si>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</si>
  <si>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</si>
  <si>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</si>
  <si>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</si>
  <si>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</si>
  <si>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</si>
  <si>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</si>
  <si>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</si>
  <si>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</si>
  <si>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</si>
  <si>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</si>
  <si>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</si>
  <si>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</si>
  <si>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</si>
  <si>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</si>
  <si>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</si>
  <si>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</si>
  <si>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</si>
  <si>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</si>
  <si>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</si>
  <si>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</si>
  <si>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</si>
  <si>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</si>
  <si>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</si>
  <si>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</si>
  <si>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</si>
  <si>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</si>
  <si>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</si>
  <si>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</si>
  <si>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</si>
  <si>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</si>
  <si>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</si>
  <si>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</si>
  <si>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</si>
  <si>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</si>
  <si>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</si>
  <si>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</si>
  <si>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</si>
  <si>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</si>
  <si>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</si>
  <si>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</si>
  <si>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</si>
  <si>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</si>
  <si>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</si>
  <si>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</si>
  <si>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</si>
  <si>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</si>
  <si>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</si>
  <si>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</si>
  <si>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</si>
  <si>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</si>
  <si>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</si>
  <si>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</si>
  <si>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</si>
  <si>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</si>
  <si>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</si>
  <si>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</si>
  <si>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</si>
  <si>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</si>
  <si>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</si>
  <si>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</si>
  <si>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</si>
  <si>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</si>
  <si>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</si>
  <si>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</si>
  <si>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</si>
  <si>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</si>
  <si>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</si>
  <si>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</si>
  <si>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</si>
  <si>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</si>
  <si>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</si>
  <si>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</si>
  <si>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</si>
  <si>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</si>
  <si>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</si>
  <si>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</si>
  <si>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</si>
  <si>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</si>
  <si>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</si>
  <si>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</si>
  <si>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</si>
  <si>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</si>
  <si>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</si>
  <si>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</si>
  <si>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</si>
  <si>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</si>
  <si>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</si>
  <si>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</si>
  <si>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</si>
  <si>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</si>
  <si>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</si>
  <si>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</si>
  <si>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</si>
  <si>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</si>
  <si>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</si>
  <si>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</si>
  <si>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</si>
  <si>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</si>
  <si>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</si>
  <si>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</si>
  <si>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</si>
  <si>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</si>
  <si>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</si>
  <si>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</si>
  <si>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</si>
  <si>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</si>
  <si>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</si>
  <si>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</si>
  <si>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</si>
  <si>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</si>
  <si>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</si>
  <si>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</si>
  <si>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</si>
  <si>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</si>
  <si>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</si>
  <si>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</si>
  <si>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</si>
  <si>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</si>
  <si>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</si>
  <si>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</si>
  <si>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</si>
  <si>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</si>
  <si>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</si>
  <si>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</si>
  <si>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</si>
  <si>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</si>
  <si>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</si>
  <si>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</si>
  <si>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</si>
  <si>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</si>
  <si>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</si>
  <si>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</si>
  <si>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</si>
  <si>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</si>
  <si>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</si>
  <si>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</si>
  <si>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</si>
  <si>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</si>
  <si>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</si>
  <si>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</si>
  <si>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</si>
  <si>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</si>
  <si>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</si>
  <si>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</si>
  <si>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</si>
  <si>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</si>
  <si>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</si>
  <si>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</si>
  <si>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</si>
  <si>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</si>
  <si>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</si>
  <si>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</si>
  <si>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</si>
  <si>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</si>
  <si>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</si>
  <si>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</si>
  <si>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</si>
  <si>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</si>
  <si>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</si>
  <si>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</si>
  <si>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</si>
  <si>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</si>
  <si>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</si>
  <si>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</si>
  <si>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</si>
  <si>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</si>
  <si>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</si>
  <si>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</si>
  <si>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</si>
  <si>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</si>
  <si>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</si>
  <si>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</si>
  <si>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</si>
  <si>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</si>
  <si>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</si>
  <si>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</si>
  <si>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</si>
  <si>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</si>
  <si>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</si>
  <si>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</si>
  <si>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</si>
  <si>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</si>
  <si>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</si>
  <si>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</si>
  <si>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</si>
  <si>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</si>
  <si>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</si>
  <si>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</si>
  <si>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</si>
  <si>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</si>
  <si>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</si>
  <si>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</si>
  <si>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</si>
  <si>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</si>
  <si>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</si>
  <si>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</si>
  <si>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</si>
  <si>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</si>
  <si>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</si>
  <si>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</si>
  <si>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</si>
  <si>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</si>
  <si>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</si>
  <si>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</si>
  <si>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</si>
  <si>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</si>
  <si>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</si>
  <si>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</si>
  <si>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</si>
  <si>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</si>
  <si>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</si>
  <si>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</si>
  <si>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</si>
  <si>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</si>
  <si>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</si>
  <si>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</si>
  <si>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</si>
  <si>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</si>
  <si>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</si>
  <si>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</si>
  <si>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</si>
  <si>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</si>
  <si>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</si>
  <si>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</si>
  <si>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</si>
  <si>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</si>
  <si>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</si>
  <si>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</si>
  <si>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</si>
  <si>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</si>
  <si>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</si>
  <si>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</si>
  <si>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</si>
  <si>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</si>
  <si>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</si>
  <si>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</si>
  <si>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</si>
  <si>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</si>
  <si>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</si>
  <si>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</si>
  <si>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</si>
  <si>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</si>
  <si>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</si>
  <si>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</si>
  <si>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</si>
  <si>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</si>
  <si>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</si>
  <si>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</si>
  <si>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</si>
  <si>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</si>
  <si>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</si>
  <si>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</si>
  <si>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</si>
  <si>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</si>
  <si>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</si>
  <si>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</si>
  <si>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</si>
  <si>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</si>
  <si>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</si>
  <si>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</si>
  <si>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</si>
  <si>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</si>
  <si>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</si>
  <si>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</si>
  <si>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</si>
  <si>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</si>
  <si>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</si>
  <si>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</si>
  <si>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</si>
  <si>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</si>
  <si>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</si>
  <si>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</si>
  <si>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</si>
  <si>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</si>
  <si>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</si>
  <si>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</si>
  <si>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</si>
  <si>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</si>
  <si>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</si>
  <si>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</si>
  <si>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</si>
  <si>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</si>
  <si>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</si>
  <si>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</si>
  <si>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</si>
  <si>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</si>
  <si>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</si>
  <si>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</si>
  <si>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</si>
  <si>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</si>
  <si>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</si>
  <si>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</si>
  <si>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</si>
  <si>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</si>
  <si>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</si>
  <si>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</si>
  <si>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</si>
  <si>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</si>
  <si>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</si>
  <si>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</si>
  <si>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</si>
  <si>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</si>
  <si>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</si>
  <si>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</si>
  <si>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</si>
  <si>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</si>
  <si>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</si>
  <si>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</si>
  <si>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</si>
  <si>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</si>
  <si>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</si>
  <si>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</si>
  <si>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</si>
  <si>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</si>
  <si>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</si>
  <si>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</si>
  <si>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</si>
  <si>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</si>
  <si>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</si>
  <si>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</si>
  <si>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</si>
  <si>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</si>
  <si>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</si>
  <si>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</si>
  <si>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</si>
  <si>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</si>
  <si>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</si>
  <si>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</si>
  <si>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</si>
  <si>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</si>
  <si>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</si>
  <si>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</si>
  <si>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</si>
  <si>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</si>
  <si>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</si>
  <si>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</si>
  <si>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</si>
  <si>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</si>
  <si>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</si>
  <si>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</si>
  <si>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</si>
  <si>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</si>
  <si>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</si>
  <si>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</si>
  <si>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</si>
  <si>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</si>
  <si>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</si>
  <si>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</si>
  <si>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</si>
  <si>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</si>
  <si>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</si>
  <si>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</si>
  <si>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</si>
  <si>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</si>
  <si>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</si>
  <si>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</si>
  <si>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</si>
  <si>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</si>
  <si>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</si>
  <si>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</si>
  <si>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</si>
  <si>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</si>
  <si>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</si>
  <si>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</si>
  <si>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</si>
  <si>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</si>
  <si>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</si>
  <si>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</si>
  <si>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</si>
  <si>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</si>
  <si>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</si>
  <si>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</si>
  <si>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</si>
  <si>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</si>
  <si>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</si>
  <si>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</si>
  <si>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</si>
  <si>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</si>
  <si>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</si>
  <si>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</si>
  <si>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</si>
  <si>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</si>
  <si>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</si>
  <si>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</si>
  <si>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</si>
  <si>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</si>
  <si>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</si>
  <si>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</si>
  <si>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</si>
  <si>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</si>
  <si>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</si>
  <si>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</si>
  <si>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</si>
  <si>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</si>
  <si>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</si>
  <si>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</si>
  <si>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</si>
  <si>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</si>
  <si>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</si>
  <si>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</si>
  <si>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</si>
  <si>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</si>
  <si>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</si>
  <si>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</si>
  <si>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</si>
  <si>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</si>
  <si>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</si>
  <si>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</si>
  <si>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</si>
  <si>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</si>
  <si>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</si>
  <si>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</si>
  <si>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</si>
  <si>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</si>
  <si>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</si>
  <si>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</si>
  <si>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</si>
  <si>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</si>
  <si>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</si>
  <si>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</si>
  <si>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</si>
  <si>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</si>
  <si>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</si>
  <si>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</si>
  <si>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</si>
  <si>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</si>
  <si>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</si>
  <si>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</si>
  <si>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</si>
  <si>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</si>
  <si>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</si>
  <si>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</si>
  <si>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</si>
  <si>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</si>
  <si>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</si>
  <si>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</si>
  <si>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</si>
  <si>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</si>
  <si>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</si>
  <si>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</si>
  <si>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</si>
  <si>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</si>
  <si>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</si>
  <si>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</si>
  <si>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</si>
  <si>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</si>
  <si>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</si>
  <si>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</si>
  <si>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</si>
  <si>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</si>
  <si>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</si>
  <si>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</si>
  <si>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</si>
  <si>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</si>
  <si>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</si>
  <si>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</si>
  <si>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</si>
  <si>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</si>
  <si>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</si>
  <si>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</si>
  <si>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</si>
  <si>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</si>
  <si>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</si>
  <si>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</si>
  <si>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</si>
  <si>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</si>
  <si>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</si>
  <si>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</si>
  <si>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</si>
  <si>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</si>
  <si>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</si>
  <si>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</si>
  <si>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</si>
  <si>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</si>
  <si>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</si>
  <si>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</si>
  <si>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</si>
  <si>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</si>
  <si>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</si>
  <si>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</si>
  <si>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</si>
  <si>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</si>
  <si>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</si>
  <si>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</si>
  <si>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</si>
  <si>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</si>
  <si>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</si>
  <si>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</si>
  <si>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</si>
  <si>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</si>
  <si>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</si>
  <si>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</si>
  <si>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</si>
  <si>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</si>
  <si>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</si>
  <si>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</si>
  <si>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</si>
  <si>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</si>
  <si>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</si>
  <si>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</si>
  <si>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</si>
  <si>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</si>
  <si>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</si>
  <si>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</si>
  <si>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</si>
  <si>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</si>
  <si>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</si>
  <si>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</si>
  <si>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</si>
  <si>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</si>
  <si>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</si>
  <si>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</si>
  <si>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</si>
  <si>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</si>
  <si>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</si>
  <si>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</si>
  <si>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</si>
  <si>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</si>
  <si>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</si>
  <si>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</si>
  <si>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</si>
  <si>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</si>
  <si>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</si>
  <si>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</si>
  <si>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</si>
  <si>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</si>
  <si>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</si>
  <si>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</si>
  <si>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</si>
  <si>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</si>
  <si>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</si>
  <si>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</si>
  <si>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</si>
  <si>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</si>
  <si>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</si>
  <si>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</si>
  <si>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</si>
  <si>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</si>
  <si>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</si>
  <si>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</si>
  <si>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</si>
  <si>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</si>
  <si>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</si>
  <si>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</si>
  <si>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</si>
  <si>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</si>
  <si>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</si>
  <si>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</si>
  <si>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</si>
  <si>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</si>
  <si>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</si>
  <si>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</si>
  <si>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</si>
  <si>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</si>
  <si>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</si>
  <si>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</si>
  <si>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</si>
  <si>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</si>
  <si>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</si>
  <si>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</si>
  <si>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</si>
  <si>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</si>
  <si>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</si>
  <si>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</si>
  <si>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</si>
  <si>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</si>
  <si>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</si>
  <si>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</si>
  <si>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</si>
  <si>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</si>
  <si>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</si>
  <si>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</si>
  <si>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</si>
  <si>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</si>
  <si>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</si>
  <si>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</si>
  <si>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</si>
  <si>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</si>
  <si>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</si>
  <si>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</si>
  <si>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</si>
  <si>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</si>
  <si>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</si>
  <si>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</si>
  <si>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</si>
  <si>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</si>
  <si>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</si>
  <si>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</si>
  <si>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</si>
  <si>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</si>
  <si>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</si>
  <si>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</si>
  <si>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</si>
  <si>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</si>
  <si>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</si>
  <si>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</si>
  <si>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</si>
  <si>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</si>
  <si>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</si>
  <si>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</si>
  <si>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</si>
  <si>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</si>
  <si>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</si>
  <si>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</si>
  <si>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</si>
  <si>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</si>
  <si>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</si>
  <si>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</si>
  <si>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</si>
  <si>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</si>
  <si>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</si>
  <si>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</si>
  <si>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</si>
  <si>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</si>
  <si>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</si>
  <si>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</si>
  <si>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</si>
  <si>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</si>
  <si>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</si>
  <si>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</si>
  <si>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</si>
  <si>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</si>
  <si>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</si>
  <si>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</si>
  <si>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</si>
  <si>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</si>
  <si>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</si>
  <si>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</si>
  <si>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</si>
  <si>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</si>
  <si>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</si>
  <si>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</si>
  <si>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</si>
  <si>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</si>
  <si>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</si>
  <si>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</si>
  <si>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</si>
  <si>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</si>
  <si>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</si>
  <si>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</si>
  <si>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</si>
  <si>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</si>
  <si>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</si>
  <si>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</si>
  <si>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</si>
  <si>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</si>
  <si>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</si>
  <si>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</si>
  <si>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</si>
  <si>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</si>
  <si>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</si>
  <si>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</si>
  <si>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</si>
  <si>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</si>
  <si>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</si>
  <si>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</si>
  <si>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</si>
  <si>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</si>
  <si>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</si>
  <si>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</si>
  <si>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</si>
  <si>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</si>
  <si>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</si>
  <si>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</si>
  <si>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</si>
  <si>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</si>
  <si>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</si>
  <si>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</si>
  <si>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</si>
  <si>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</si>
  <si>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</si>
  <si>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</si>
  <si>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</si>
  <si>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</si>
  <si>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</si>
  <si>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</si>
  <si>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</si>
  <si>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</si>
  <si>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</si>
  <si>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</si>
  <si>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</si>
  <si>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</si>
  <si>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</si>
  <si>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</si>
  <si>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</si>
  <si>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</si>
  <si>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</si>
  <si>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</si>
  <si>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</si>
  <si>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</si>
  <si>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</si>
  <si>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</si>
  <si>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</si>
  <si>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</si>
  <si>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</si>
  <si>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</si>
  <si>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</si>
  <si>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</si>
  <si>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</si>
  <si>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</si>
  <si>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</si>
  <si>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</si>
  <si>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</si>
  <si>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</si>
  <si>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</si>
  <si>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</si>
  <si>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</si>
  <si>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</si>
  <si>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</si>
  <si>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</si>
  <si>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</si>
  <si>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</si>
  <si>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</si>
  <si>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</si>
  <si>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</si>
  <si>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</si>
  <si>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</si>
  <si>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</si>
  <si>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</si>
  <si>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</si>
  <si>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</si>
  <si>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</si>
  <si>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</si>
  <si>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</si>
  <si>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</si>
  <si>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</si>
  <si>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</si>
  <si>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</si>
  <si>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</si>
  <si>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</si>
  <si>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</si>
  <si>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</si>
  <si>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</si>
  <si>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</si>
  <si>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</si>
  <si>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</si>
  <si>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</si>
  <si>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</si>
  <si>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</si>
  <si>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</si>
  <si>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</si>
  <si>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</si>
  <si>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</si>
  <si>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</si>
  <si>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</si>
  <si>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</si>
  <si>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</si>
  <si>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</si>
  <si>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</si>
  <si>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</si>
  <si>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</si>
  <si>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</si>
  <si>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</si>
  <si>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</si>
  <si>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</si>
  <si>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</si>
  <si>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</si>
  <si>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</si>
  <si>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</si>
  <si>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</si>
  <si>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</si>
  <si>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</si>
  <si>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</si>
  <si>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</si>
  <si>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</si>
  <si>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</si>
  <si>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</si>
  <si>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</si>
  <si>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</si>
  <si>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</si>
  <si>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</si>
  <si>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</si>
  <si>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</si>
  <si>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</si>
  <si>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</si>
  <si>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</si>
  <si>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</si>
  <si>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</si>
  <si>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</si>
  <si>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</si>
  <si>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</si>
  <si>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</si>
  <si>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</si>
  <si>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</si>
  <si>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</si>
  <si>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</si>
  <si>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</si>
  <si>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</si>
  <si>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</si>
  <si>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</si>
  <si>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</si>
  <si>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</si>
  <si>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</si>
  <si>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</si>
  <si>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</si>
  <si>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</si>
  <si>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</si>
  <si>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</si>
  <si>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</si>
  <si>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</si>
  <si>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</si>
  <si>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</si>
  <si>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</si>
  <si>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</si>
  <si>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</si>
  <si>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</si>
  <si>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</si>
  <si>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</si>
  <si>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</si>
  <si>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</si>
  <si>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</si>
  <si>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</si>
  <si>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</si>
  <si>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</si>
  <si>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</si>
  <si>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</si>
  <si>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</si>
  <si>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</si>
  <si>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</si>
  <si>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</si>
  <si>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</si>
  <si>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</si>
  <si>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</si>
  <si>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</si>
  <si>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</si>
  <si>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</si>
  <si>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</si>
  <si>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</si>
  <si>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</si>
  <si>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</si>
  <si>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</si>
  <si>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</si>
  <si>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</si>
  <si>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</si>
  <si>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</si>
  <si>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</si>
  <si>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</si>
  <si>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</si>
  <si>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</si>
  <si>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</si>
  <si>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</si>
  <si>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</si>
  <si>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</si>
  <si>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</si>
  <si>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</si>
  <si>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</si>
  <si>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</si>
  <si>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</si>
  <si>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</si>
  <si>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</si>
  <si>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</si>
  <si>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</si>
  <si>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</si>
  <si>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</si>
  <si>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</si>
  <si>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</si>
  <si>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</si>
  <si>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</si>
  <si>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</si>
  <si>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</si>
  <si>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</si>
  <si>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</si>
  <si>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</si>
  <si>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</si>
  <si>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</si>
  <si>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</si>
  <si>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</si>
  <si>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</si>
  <si>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</si>
  <si>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</si>
  <si>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</si>
  <si>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</si>
  <si>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</si>
  <si>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</si>
  <si>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</si>
  <si>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</si>
  <si>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</si>
  <si>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</si>
  <si>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</si>
  <si>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</si>
  <si>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</si>
  <si>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</si>
  <si>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</si>
  <si>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</si>
  <si>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</si>
  <si>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</si>
  <si>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</si>
  <si>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</si>
  <si>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</si>
  <si>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</si>
  <si>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</si>
  <si>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</si>
  <si>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</si>
  <si>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</si>
  <si>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</si>
  <si>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</si>
  <si>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</si>
  <si>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</si>
  <si>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</si>
  <si>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</si>
  <si>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</si>
  <si>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</si>
  <si>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</si>
  <si>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</si>
  <si>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</si>
  <si>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</si>
  <si>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</si>
  <si>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</si>
  <si>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</si>
  <si>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</si>
  <si>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</si>
  <si>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</si>
  <si>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</si>
  <si>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</si>
  <si>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</si>
  <si>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</si>
  <si>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</si>
  <si>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</si>
  <si>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</si>
  <si>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</si>
  <si>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</si>
  <si>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</si>
  <si>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</si>
  <si>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</si>
  <si>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</si>
  <si>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</si>
  <si>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</si>
  <si>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</si>
  <si>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</si>
  <si>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</si>
  <si>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</si>
  <si>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</si>
  <si>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</si>
  <si>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</si>
  <si>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</si>
  <si>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</si>
  <si>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</si>
  <si>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</si>
  <si>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</si>
  <si>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</si>
  <si>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</si>
  <si>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</si>
  <si>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</si>
  <si>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</si>
  <si>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</si>
  <si>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</si>
  <si>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</si>
  <si>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</si>
  <si>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</si>
  <si>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</si>
  <si>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</si>
  <si>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</si>
  <si>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</si>
  <si>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</si>
  <si>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</si>
  <si>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</si>
  <si>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</si>
  <si>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</si>
  <si>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</si>
  <si>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</si>
  <si>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</si>
  <si>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</si>
  <si>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</si>
  <si>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</si>
  <si>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</si>
  <si>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</si>
  <si>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</si>
  <si>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</si>
  <si>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</si>
  <si>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</si>
  <si>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</si>
  <si>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</si>
  <si>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</si>
  <si>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</si>
  <si>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</si>
  <si>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</si>
  <si>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</si>
  <si>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</si>
  <si>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</si>
  <si>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</si>
  <si>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</si>
  <si>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</si>
  <si>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</si>
  <si>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</si>
  <si>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</si>
  <si>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</si>
  <si>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</si>
  <si>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</si>
  <si>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</si>
  <si>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</si>
  <si>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</si>
  <si>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</si>
  <si>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</si>
  <si>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</si>
  <si>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</si>
  <si>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</si>
  <si>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</si>
  <si>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</si>
  <si>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</si>
  <si>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</si>
  <si>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</si>
  <si>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</si>
  <si>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</si>
  <si>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</si>
  <si>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</si>
  <si>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</si>
  <si>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</si>
  <si>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</si>
  <si>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</si>
  <si>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</si>
  <si>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</si>
  <si>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</si>
  <si>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</si>
  <si>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</si>
  <si>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</si>
  <si>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</si>
  <si>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</si>
  <si>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</si>
  <si>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</si>
  <si>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</si>
  <si>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</si>
  <si>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</si>
  <si>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</si>
  <si>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</si>
  <si>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</si>
  <si>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</si>
  <si>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</si>
  <si>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</si>
  <si>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</si>
  <si>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</si>
  <si>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</si>
  <si>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</si>
  <si>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</si>
  <si>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</si>
  <si>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</si>
  <si>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</si>
  <si>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</si>
  <si>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</si>
  <si>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</si>
  <si>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</si>
  <si>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</si>
  <si>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</si>
  <si>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</si>
  <si>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</si>
  <si>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</si>
  <si>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</si>
  <si>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</si>
  <si>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</si>
  <si>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</si>
  <si>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</si>
  <si>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</si>
  <si>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</si>
  <si>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</si>
  <si>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</si>
  <si>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</si>
  <si>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</si>
  <si>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</si>
  <si>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</si>
  <si>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</si>
  <si>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</si>
  <si>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</si>
  <si>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</si>
  <si>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</si>
  <si>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</si>
  <si>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</si>
  <si>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</si>
  <si>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</si>
  <si>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</si>
  <si>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</si>
  <si>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</si>
  <si>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</si>
  <si>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</si>
  <si>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</si>
  <si>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</si>
  <si>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</si>
  <si>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</si>
  <si>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</si>
  <si>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</si>
  <si>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</si>
  <si>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</si>
  <si>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</si>
  <si>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</si>
  <si>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</si>
  <si>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</si>
  <si>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</si>
  <si>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</si>
  <si>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</si>
  <si>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</si>
  <si>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</si>
  <si>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</si>
  <si>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</si>
  <si>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</si>
  <si>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</si>
  <si>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</si>
  <si>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</si>
  <si>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</si>
  <si>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</si>
  <si>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</si>
  <si>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</si>
  <si>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</si>
  <si>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</si>
  <si>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</si>
  <si>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</si>
  <si>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</si>
  <si>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</si>
  <si>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</si>
  <si>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</si>
  <si>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</si>
  <si>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</si>
  <si>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</si>
  <si>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</si>
  <si>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</si>
  <si>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</si>
  <si>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</si>
  <si>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</si>
  <si>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</si>
  <si>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</si>
  <si>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</si>
  <si>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</si>
  <si>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</si>
  <si>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</si>
  <si>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</si>
  <si>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</si>
  <si>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</si>
  <si>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</si>
  <si>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</si>
  <si>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</si>
  <si>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</si>
  <si>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</si>
  <si>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</si>
  <si>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</si>
  <si>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</si>
  <si>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</si>
  <si>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</si>
  <si>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</si>
  <si>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</si>
  <si>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</si>
  <si>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</si>
  <si>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</si>
  <si>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</si>
  <si>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</si>
  <si>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</si>
  <si>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</si>
  <si>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</si>
  <si>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</si>
  <si>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</si>
  <si>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</si>
  <si>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</si>
  <si>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</si>
  <si>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</si>
  <si>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</si>
  <si>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</si>
  <si>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</si>
  <si>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</si>
  <si>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</si>
  <si>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</si>
  <si>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</si>
  <si>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</si>
  <si>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</si>
  <si>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</si>
  <si>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</si>
  <si>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</si>
  <si>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</si>
  <si>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</si>
  <si>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</si>
  <si>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</si>
  <si>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</si>
  <si>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</si>
  <si>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</si>
  <si>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</si>
  <si>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</si>
  <si>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</si>
  <si>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</si>
  <si>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</si>
  <si>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</si>
  <si>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</si>
  <si>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</si>
  <si>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</si>
  <si>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</si>
  <si>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</si>
  <si>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</si>
  <si>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</si>
  <si>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</si>
  <si>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</si>
  <si>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</si>
  <si>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</si>
  <si>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</si>
  <si>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</si>
  <si>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</si>
  <si>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</si>
  <si>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</si>
  <si>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</si>
  <si>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</si>
  <si>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</si>
  <si>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</si>
  <si>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</si>
  <si>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</si>
  <si>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</si>
  <si>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</si>
  <si>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</si>
  <si>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</si>
  <si>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</si>
  <si>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</si>
  <si>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</si>
  <si>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</si>
  <si>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</si>
  <si>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</si>
  <si>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</si>
  <si>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</si>
  <si>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</si>
  <si>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</si>
  <si>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</si>
  <si>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</si>
  <si>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</si>
  <si>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</si>
  <si>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</si>
  <si>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</si>
  <si>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</si>
  <si>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</si>
  <si>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</si>
  <si>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</si>
  <si>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</si>
  <si>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</si>
  <si>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</si>
  <si>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</si>
  <si>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</si>
  <si>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</si>
  <si>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</si>
  <si>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</si>
  <si>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</si>
  <si>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</si>
  <si>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</si>
  <si>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</si>
  <si>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</si>
  <si>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</si>
  <si>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</si>
  <si>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</si>
  <si>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</si>
  <si>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</si>
  <si>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</si>
  <si>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</si>
  <si>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</si>
  <si>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</si>
  <si>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</si>
  <si>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</si>
  <si>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</si>
  <si>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</si>
  <si>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</si>
  <si>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</si>
  <si>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</si>
  <si>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</si>
  <si>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</si>
  <si>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</si>
  <si>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</si>
  <si>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</si>
  <si>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</si>
  <si>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</si>
  <si>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</si>
  <si>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</si>
  <si>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</si>
  <si>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</si>
  <si>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</si>
  <si>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</si>
  <si>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</si>
  <si>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</si>
  <si>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</si>
  <si>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</si>
  <si>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</si>
  <si>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</si>
  <si>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</si>
  <si>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</si>
  <si>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</si>
  <si>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</si>
  <si>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</si>
  <si>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</si>
  <si>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</si>
  <si>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</si>
  <si>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</si>
  <si>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</si>
  <si>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</si>
  <si>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</si>
  <si>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</si>
  <si>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</si>
  <si>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</si>
  <si>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</si>
  <si>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</si>
  <si>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</si>
  <si>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</si>
  <si>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</si>
  <si>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</si>
  <si>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</si>
  <si>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</si>
  <si>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</si>
  <si>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</si>
  <si>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</si>
  <si>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</si>
  <si>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</si>
  <si>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</si>
  <si>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</si>
  <si>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</si>
  <si>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</si>
  <si>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</si>
  <si>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</si>
  <si>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</si>
  <si>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</si>
  <si>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</si>
  <si>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</si>
  <si>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</si>
  <si>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</si>
  <si>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</si>
  <si>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</si>
  <si>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</si>
  <si>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</si>
  <si>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</si>
  <si>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</si>
  <si>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</si>
  <si>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</si>
  <si>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</si>
  <si>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</si>
  <si>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</si>
  <si>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</si>
  <si>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</si>
  <si>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</si>
  <si>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</si>
  <si>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</si>
  <si>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</si>
  <si>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</si>
  <si>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</si>
  <si>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</si>
  <si>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</si>
  <si>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</si>
  <si>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</si>
  <si>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</si>
  <si>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</si>
  <si>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</si>
  <si>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</si>
  <si>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</si>
  <si>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</si>
  <si>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</si>
  <si>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</si>
  <si>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</si>
  <si>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</si>
  <si>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</si>
  <si>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</si>
  <si>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</si>
  <si>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</si>
  <si>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</si>
  <si>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</si>
  <si>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</si>
  <si>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</si>
  <si>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</si>
  <si>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</si>
  <si>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</si>
  <si>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</si>
  <si>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</si>
  <si>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</si>
  <si>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</si>
  <si>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</si>
  <si>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</si>
  <si>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</si>
  <si>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</si>
  <si>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</si>
  <si>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</si>
  <si>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</si>
  <si>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</si>
  <si>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</si>
  <si>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</si>
  <si>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</si>
  <si>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</si>
  <si>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</si>
  <si>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</si>
  <si>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</si>
  <si>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</si>
  <si>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</si>
  <si>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</si>
  <si>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</si>
  <si>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</si>
  <si>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</si>
  <si>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</si>
  <si>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</si>
  <si>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</si>
  <si>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</si>
  <si>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</si>
  <si>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</si>
  <si>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</si>
  <si>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</si>
  <si>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</si>
  <si>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</si>
  <si>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</si>
  <si>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</si>
  <si>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</si>
  <si>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</si>
  <si>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</si>
  <si>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</si>
  <si>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</si>
  <si>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</si>
  <si>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</si>
  <si>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</si>
  <si>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</si>
  <si>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</si>
  <si>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</si>
  <si>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</si>
  <si>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</si>
  <si>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</si>
  <si>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</si>
  <si>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</si>
  <si>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</si>
  <si>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</si>
  <si>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</si>
  <si>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</si>
  <si>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</si>
  <si>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</si>
  <si>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</si>
  <si>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</si>
  <si>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</si>
  <si>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</si>
  <si>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</si>
  <si>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</si>
  <si>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</si>
  <si>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</si>
  <si>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</si>
  <si>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</si>
  <si>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</si>
  <si>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</si>
  <si>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</si>
  <si>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</si>
  <si>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</si>
  <si>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</si>
  <si>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</si>
  <si>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</si>
  <si>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</si>
  <si>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</si>
  <si>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</si>
  <si>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</si>
  <si>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</si>
  <si>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</si>
  <si>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</si>
  <si>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</si>
  <si>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</si>
  <si>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</si>
  <si>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</si>
  <si>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</si>
  <si>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</si>
  <si>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</si>
  <si>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</si>
  <si>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</si>
  <si>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</si>
  <si>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</si>
  <si>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</si>
  <si>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</si>
  <si>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</si>
  <si>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</si>
  <si>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</si>
  <si>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</si>
  <si>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</si>
  <si>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</si>
  <si>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</si>
  <si>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</si>
  <si>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</si>
  <si>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</si>
  <si>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</si>
  <si>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</si>
  <si>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</si>
  <si>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</si>
  <si>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</si>
  <si>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</si>
  <si>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</si>
  <si>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</si>
  <si>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</si>
  <si>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</si>
  <si>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</si>
  <si>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</si>
  <si>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</si>
  <si>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</si>
  <si>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</si>
  <si>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</si>
  <si>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</si>
  <si>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</si>
  <si>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</si>
  <si>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</si>
  <si>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</si>
  <si>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</si>
  <si>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</si>
  <si>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</si>
  <si>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</si>
  <si>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</si>
  <si>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</si>
  <si>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</si>
  <si>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</si>
  <si>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</si>
  <si>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</si>
  <si>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</si>
  <si>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</si>
  <si>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</si>
  <si>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</si>
  <si>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</si>
  <si>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</si>
  <si>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</si>
  <si>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</si>
  <si>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</si>
  <si>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</si>
  <si>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</si>
  <si>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</si>
  <si>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</si>
  <si>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</si>
  <si>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</si>
  <si>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</si>
  <si>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</si>
  <si>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</si>
  <si>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</si>
  <si>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</si>
  <si>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</si>
  <si>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</si>
  <si>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</si>
  <si>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</si>
  <si>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</si>
  <si>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</si>
  <si>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</si>
  <si>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</si>
  <si>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</si>
  <si>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</si>
  <si>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</si>
  <si>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</si>
  <si>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</si>
  <si>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</si>
  <si>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</si>
  <si>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</si>
  <si>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</si>
  <si>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</si>
  <si>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</si>
  <si>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</si>
  <si>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</si>
  <si>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</si>
  <si>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</si>
  <si>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</si>
  <si>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</si>
  <si>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</si>
  <si>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</si>
  <si>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</si>
  <si>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</si>
  <si>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</si>
  <si>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</si>
  <si>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</si>
  <si>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</si>
  <si>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</si>
  <si>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</si>
  <si>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</si>
  <si>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</si>
  <si>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</si>
  <si>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</si>
  <si>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</si>
  <si>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</si>
  <si>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</si>
  <si>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</si>
  <si>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</si>
  <si>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</si>
  <si>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</si>
  <si>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</si>
  <si>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</si>
  <si>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</si>
  <si>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</si>
  <si>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</si>
  <si>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</si>
  <si>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</si>
  <si>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</si>
  <si>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</si>
  <si>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</si>
  <si>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</si>
  <si>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</si>
  <si>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</si>
  <si>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</si>
  <si>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</si>
  <si>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</si>
  <si>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</si>
  <si>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</si>
  <si>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</si>
  <si>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</si>
  <si>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</si>
  <si>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</si>
  <si>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</si>
  <si>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</si>
  <si>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</si>
  <si>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</si>
  <si>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</si>
  <si>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</si>
  <si>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</si>
  <si>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</si>
  <si>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</si>
  <si>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</si>
  <si>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</si>
  <si>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</si>
  <si>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</si>
  <si>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</si>
  <si>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</si>
  <si>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</si>
  <si>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</si>
  <si>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</si>
  <si>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</si>
  <si>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</si>
  <si>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</si>
  <si>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</si>
  <si>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</si>
  <si>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</si>
  <si>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</si>
  <si>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</si>
  <si>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</si>
  <si>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</si>
  <si>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</si>
  <si>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</si>
  <si>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</si>
  <si>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</si>
  <si>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</si>
  <si>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</si>
  <si>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</si>
  <si>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</si>
  <si>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</si>
  <si>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</si>
  <si>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</si>
  <si>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</si>
  <si>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</si>
  <si>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</si>
  <si>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</si>
  <si>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</si>
  <si>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</si>
  <si>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</si>
  <si>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</si>
  <si>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</si>
  <si>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</si>
  <si>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</si>
  <si>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</si>
  <si>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</si>
  <si>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</si>
  <si>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</si>
  <si>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</si>
  <si>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</si>
  <si>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</si>
  <si>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</si>
  <si>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</si>
  <si>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</si>
  <si>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</si>
  <si>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</si>
  <si>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</si>
  <si>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</si>
  <si>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</si>
  <si>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</si>
  <si>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</si>
  <si>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</si>
  <si>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</si>
  <si>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</si>
  <si>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</si>
  <si>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</si>
  <si>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</si>
  <si>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</si>
  <si>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</si>
  <si>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</si>
  <si>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</si>
  <si>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</si>
  <si>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</si>
  <si>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</si>
  <si>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</si>
  <si>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</si>
  <si>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</si>
  <si>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</si>
  <si>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</si>
  <si>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</si>
  <si>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</si>
  <si>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</si>
  <si>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</si>
  <si>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</si>
  <si>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</si>
  <si>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</si>
  <si>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</si>
  <si>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</si>
  <si>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</si>
  <si>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</si>
  <si>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</si>
  <si>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</si>
  <si>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</si>
  <si>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</si>
  <si>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</si>
  <si>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</si>
  <si>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</si>
  <si>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</si>
  <si>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</si>
  <si>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</si>
  <si>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</si>
  <si>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</si>
  <si>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</si>
  <si>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</si>
  <si>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</si>
  <si>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</si>
  <si>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</si>
  <si>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</si>
  <si>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</si>
  <si>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</si>
  <si>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</si>
  <si>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</si>
  <si>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</si>
  <si>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</si>
  <si>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</si>
  <si>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</si>
  <si>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</si>
  <si>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</si>
  <si>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</si>
  <si>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</si>
  <si>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</si>
  <si>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</si>
  <si>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</si>
  <si>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</si>
  <si>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</si>
  <si>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</si>
  <si>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</si>
  <si>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</si>
  <si>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</si>
  <si>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</si>
  <si>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</si>
  <si>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</si>
  <si>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</si>
  <si>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</si>
  <si>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</si>
  <si>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</si>
  <si>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</si>
  <si>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</si>
  <si>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</si>
  <si>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</si>
  <si>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</si>
  <si>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</si>
  <si>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</si>
  <si>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</si>
  <si>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</si>
  <si>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</si>
  <si>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</si>
  <si>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</si>
  <si>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</si>
  <si>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</si>
  <si>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</si>
  <si>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</si>
  <si>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</si>
  <si>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</si>
  <si>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</si>
  <si>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</si>
  <si>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</si>
  <si>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</si>
  <si>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</si>
  <si>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</si>
  <si>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</si>
  <si>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</si>
  <si>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</si>
  <si>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</si>
  <si>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</si>
  <si>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</si>
  <si>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</si>
  <si>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</si>
  <si>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</si>
  <si>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</si>
  <si>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</si>
  <si>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</si>
  <si>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</si>
  <si>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</si>
  <si>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</si>
  <si>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</si>
  <si>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</si>
  <si>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</si>
  <si>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</si>
  <si>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</si>
  <si>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</si>
  <si>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</si>
  <si>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</si>
  <si>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</si>
  <si>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</si>
  <si>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</si>
  <si>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</si>
  <si>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</si>
  <si>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</si>
  <si>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</si>
  <si>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</si>
  <si>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</si>
  <si>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</si>
  <si>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</si>
  <si>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</si>
  <si>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</si>
  <si>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</si>
  <si>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</si>
  <si>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</si>
  <si>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</si>
  <si>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</si>
  <si>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</si>
  <si>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</si>
  <si>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</si>
  <si>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</si>
  <si>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</si>
  <si>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</si>
  <si>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</si>
  <si>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</si>
  <si>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</si>
  <si>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</si>
  <si>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</si>
  <si>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</si>
  <si>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</si>
  <si>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</si>
  <si>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</si>
  <si>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</si>
  <si>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</si>
  <si>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</si>
  <si>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</si>
  <si>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</si>
  <si>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</si>
  <si>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</si>
  <si>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</si>
  <si>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</si>
  <si>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</si>
  <si>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</si>
  <si>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</si>
  <si>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</si>
  <si>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</si>
  <si>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</si>
  <si>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</si>
  <si>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</si>
  <si>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</si>
  <si>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</si>
  <si>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</si>
  <si>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</si>
  <si>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</si>
  <si>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</si>
  <si>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</si>
  <si>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</si>
  <si>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</si>
  <si>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</si>
  <si>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</si>
  <si>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</si>
  <si>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</si>
  <si>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</si>
  <si>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</si>
  <si>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</si>
  <si>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</si>
  <si>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</si>
  <si>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</si>
  <si>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</si>
  <si>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</si>
  <si>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</si>
  <si>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</si>
  <si>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</si>
  <si>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</si>
  <si>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</si>
  <si>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</si>
  <si>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</si>
  <si>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</si>
  <si>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</si>
  <si>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</si>
  <si>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</si>
  <si>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</si>
  <si>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</si>
  <si>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</si>
  <si>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</si>
  <si>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</si>
  <si>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</si>
  <si>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</si>
  <si>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</si>
  <si>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</si>
  <si>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</si>
  <si>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</si>
  <si>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</si>
  <si>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</si>
  <si>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</si>
  <si>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</si>
  <si>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</si>
  <si>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</si>
  <si>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</si>
  <si>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</si>
  <si>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</si>
  <si>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</si>
  <si>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</si>
  <si>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</si>
  <si>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</si>
  <si>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</si>
  <si>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</si>
  <si>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</si>
  <si>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</si>
  <si>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</si>
  <si>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</si>
  <si>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</si>
  <si>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</si>
  <si>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</si>
  <si>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</si>
  <si>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</si>
  <si>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</si>
  <si>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</si>
  <si>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</si>
  <si>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</si>
  <si>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</si>
  <si>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</si>
  <si>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</si>
  <si>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</si>
  <si>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</si>
  <si>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</si>
  <si>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</si>
  <si>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</si>
  <si>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</si>
  <si>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</si>
  <si>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</si>
  <si>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</si>
  <si>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</si>
  <si>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</si>
  <si>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</si>
  <si>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</si>
  <si>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</si>
  <si>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</si>
  <si>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</si>
  <si>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</si>
  <si>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</si>
  <si>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</si>
  <si>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</si>
  <si>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</si>
  <si>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</si>
  <si>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</si>
  <si>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</si>
  <si>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</si>
  <si>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</si>
  <si>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</si>
  <si>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</si>
  <si>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</si>
  <si>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</si>
  <si>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</si>
  <si>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</si>
  <si>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</si>
  <si>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</si>
  <si>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</si>
  <si>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</si>
  <si>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</si>
  <si>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</si>
  <si>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</si>
  <si>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</si>
  <si>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</si>
  <si>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</si>
  <si>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</si>
  <si>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</si>
  <si>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</si>
  <si>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</si>
  <si>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</si>
  <si>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</si>
  <si>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</si>
  <si>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</si>
  <si>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</si>
  <si>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</si>
  <si>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</si>
  <si>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</si>
  <si>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</si>
  <si>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</si>
  <si>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</si>
  <si>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</si>
  <si>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</si>
  <si>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</si>
  <si>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</si>
  <si>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</si>
  <si>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</si>
  <si>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</si>
  <si>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</si>
  <si>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</si>
  <si>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</si>
  <si>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</si>
  <si>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</si>
  <si>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</si>
  <si>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</si>
  <si>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</si>
  <si>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</si>
  <si>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</si>
  <si>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</si>
  <si>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</si>
  <si>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</si>
  <si>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</si>
  <si>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</si>
  <si>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</si>
  <si>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</si>
  <si>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</si>
  <si>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</si>
  <si>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</si>
  <si>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</si>
  <si>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</si>
  <si>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</si>
  <si>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</si>
  <si>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</si>
  <si>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</si>
  <si>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</si>
  <si>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</si>
  <si>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</si>
  <si>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</si>
  <si>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</si>
  <si>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</si>
  <si>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</si>
  <si>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</si>
  <si>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</si>
  <si>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</si>
  <si>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</si>
  <si>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</si>
  <si>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</si>
  <si>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</si>
  <si>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</si>
  <si>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</si>
  <si>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</si>
  <si>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</si>
  <si>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</si>
  <si>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</si>
  <si>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</si>
  <si>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</si>
  <si>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</si>
  <si>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</si>
  <si>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</si>
  <si>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</si>
  <si>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</si>
  <si>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</si>
  <si>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</si>
  <si>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</si>
  <si>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</si>
  <si>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</si>
  <si>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</si>
  <si>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</si>
  <si>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</si>
  <si>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</si>
  <si>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</si>
  <si>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</si>
  <si>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</si>
  <si>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</si>
  <si>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</si>
  <si>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</si>
  <si>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</si>
  <si>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</si>
  <si>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</si>
  <si>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</si>
  <si>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</si>
  <si>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</si>
  <si>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</si>
  <si>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</si>
  <si>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</si>
  <si>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</si>
  <si>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</si>
  <si>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</si>
  <si>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</si>
  <si>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</si>
  <si>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</si>
  <si>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</si>
  <si>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</si>
  <si>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</si>
  <si>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</si>
  <si>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</si>
  <si>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</si>
  <si>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</si>
  <si>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</si>
  <si>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</si>
  <si>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</si>
  <si>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</si>
  <si>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</si>
  <si>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</si>
  <si>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</si>
  <si>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</si>
  <si>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</si>
  <si>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</si>
  <si>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</si>
  <si>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</si>
  <si>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</si>
  <si>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</si>
  <si>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</si>
  <si>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</si>
  <si>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</si>
  <si>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</si>
  <si>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</si>
  <si>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</si>
  <si>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</si>
  <si>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</si>
  <si>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</si>
  <si>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</si>
  <si>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</si>
  <si>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</si>
  <si>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</si>
  <si>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</si>
  <si>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</si>
  <si>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</si>
  <si>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</si>
  <si>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</si>
  <si>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</si>
  <si>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</si>
  <si>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</si>
  <si>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</si>
  <si>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</si>
  <si>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</si>
  <si>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</si>
  <si>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</si>
  <si>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</si>
  <si>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</si>
  <si>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</si>
  <si>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</si>
  <si>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</si>
  <si>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</si>
  <si>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</si>
  <si>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</si>
  <si>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</si>
  <si>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</si>
  <si>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</si>
  <si>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</si>
  <si>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</si>
  <si>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</si>
  <si>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</si>
  <si>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</si>
  <si>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</si>
  <si>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</si>
  <si>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</si>
  <si>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</si>
  <si>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</si>
  <si>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</si>
  <si>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</si>
  <si>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</si>
  <si>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</si>
  <si>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</si>
  <si>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</si>
  <si>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</si>
  <si>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</si>
  <si>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</si>
  <si>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</si>
  <si>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</si>
  <si>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</si>
  <si>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</si>
  <si>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</si>
  <si>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</si>
  <si>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</si>
  <si>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</si>
  <si>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</si>
  <si>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</si>
  <si>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</si>
  <si>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</si>
  <si>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</si>
  <si>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</si>
  <si>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</si>
  <si>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</si>
  <si>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</si>
  <si>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</si>
  <si>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</si>
  <si>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</si>
  <si>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</si>
  <si>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</si>
  <si>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</si>
  <si>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</si>
  <si>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</si>
  <si>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</si>
  <si>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</si>
  <si>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</si>
  <si>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</si>
  <si>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</si>
  <si>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</si>
  <si>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</si>
  <si>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</si>
  <si>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</si>
  <si>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</si>
  <si>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</si>
  <si>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</si>
  <si>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</si>
  <si>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</si>
  <si>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</si>
  <si>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</si>
  <si>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</si>
  <si>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</si>
  <si>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</si>
  <si>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</si>
  <si>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</si>
  <si>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</si>
  <si>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</si>
  <si>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</si>
  <si>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</si>
  <si>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</si>
  <si>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</si>
  <si>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</si>
  <si>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</si>
  <si>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</si>
  <si>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</si>
  <si>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</si>
  <si>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</si>
  <si>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</si>
  <si>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</si>
  <si>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</si>
  <si>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</si>
  <si>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</si>
  <si>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</si>
  <si>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</si>
  <si>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</si>
  <si>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</si>
  <si>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</si>
  <si>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</si>
  <si>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</si>
  <si>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</si>
  <si>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</si>
  <si>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</si>
  <si>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</si>
  <si>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</si>
  <si>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</si>
  <si>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</si>
  <si>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</si>
  <si>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</si>
  <si>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</si>
  <si>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</si>
  <si>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</si>
  <si>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</si>
  <si>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</si>
  <si>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</si>
  <si>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</si>
  <si>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</si>
  <si>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</si>
  <si>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</si>
  <si>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</si>
  <si>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</si>
  <si>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</si>
  <si>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</si>
  <si>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</si>
  <si>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</si>
  <si>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</si>
  <si>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</si>
  <si>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</si>
  <si>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</si>
  <si>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</si>
  <si>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</si>
  <si>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</si>
  <si>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</si>
  <si>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</si>
  <si>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</si>
  <si>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</si>
  <si>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</si>
  <si>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</si>
  <si>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</si>
  <si>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</si>
  <si>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</si>
  <si>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</si>
  <si>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</si>
  <si>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</si>
  <si>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</si>
  <si>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</si>
  <si>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</si>
  <si>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</si>
  <si>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</si>
  <si>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</si>
  <si>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</si>
  <si>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</si>
  <si>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</si>
  <si>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</si>
  <si>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</si>
  <si>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</si>
  <si>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</si>
  <si>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</si>
  <si>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</si>
  <si>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</si>
  <si>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</si>
  <si>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</si>
  <si>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</si>
  <si>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</si>
  <si>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</si>
  <si>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</si>
  <si>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</si>
  <si>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</si>
  <si>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</si>
  <si>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</si>
  <si>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</si>
  <si>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</si>
  <si>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</si>
  <si>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</si>
  <si>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</si>
  <si>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</si>
  <si>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</si>
  <si>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</si>
  <si>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</si>
  <si>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</si>
  <si>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</si>
  <si>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</si>
  <si>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</si>
  <si>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</si>
  <si>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</si>
  <si>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</si>
  <si>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</si>
  <si>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</si>
  <si>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</si>
  <si>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</si>
  <si>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</si>
  <si>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</si>
  <si>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</si>
  <si>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</si>
  <si>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</si>
  <si>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</si>
  <si>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</si>
  <si>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</si>
  <si>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</si>
  <si>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</si>
  <si>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</si>
  <si>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</si>
  <si>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</si>
  <si>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</si>
  <si>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</si>
  <si>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</si>
  <si>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</si>
  <si>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</si>
  <si>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</si>
  <si>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</si>
  <si>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</si>
  <si>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</si>
  <si>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</si>
  <si>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</si>
  <si>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</si>
  <si>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</si>
  <si>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</si>
  <si>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</si>
  <si>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</si>
  <si>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</si>
  <si>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</si>
  <si>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</si>
  <si>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</si>
  <si>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</si>
  <si>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</si>
  <si>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</si>
  <si>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</si>
  <si>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</si>
  <si>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</si>
  <si>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</si>
  <si>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</si>
  <si>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</si>
  <si>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</si>
  <si>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</si>
  <si>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</si>
  <si>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</si>
  <si>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</si>
  <si>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</si>
  <si>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</si>
  <si>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</si>
  <si>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</si>
  <si>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</si>
  <si>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</si>
  <si>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</si>
  <si>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</si>
  <si>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</si>
  <si>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</si>
  <si>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</si>
  <si>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</si>
  <si>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</si>
  <si>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</si>
  <si>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</si>
  <si>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</si>
  <si>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</si>
  <si>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</si>
  <si>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</si>
  <si>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</si>
  <si>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</si>
  <si>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</si>
  <si>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</si>
  <si>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</si>
  <si>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</si>
  <si>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</si>
  <si>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</si>
  <si>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</si>
  <si>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</si>
  <si>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</si>
  <si>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</si>
  <si>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</si>
  <si>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</si>
  <si>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</si>
  <si>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</si>
  <si>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</si>
  <si>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</si>
  <si>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</si>
  <si>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</si>
  <si>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</si>
  <si>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</si>
  <si>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</si>
  <si>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</si>
  <si>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</si>
  <si>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</si>
  <si>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</si>
  <si>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</si>
  <si>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</si>
  <si>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</si>
  <si>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</si>
  <si>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</si>
  <si>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</si>
  <si>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</si>
  <si>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</si>
  <si>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</si>
  <si>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</si>
  <si>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</si>
  <si>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</si>
  <si>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</si>
  <si>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</si>
  <si>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</si>
  <si>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</si>
  <si>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</si>
  <si>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</si>
  <si>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</si>
  <si>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</si>
  <si>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</si>
  <si>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</si>
  <si>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</si>
  <si>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</si>
  <si>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</si>
  <si>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</si>
  <si>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</si>
  <si>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</si>
  <si>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</si>
  <si>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</si>
  <si>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</si>
  <si>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</si>
  <si>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</si>
  <si>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</si>
  <si>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</si>
  <si>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</si>
  <si>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</si>
  <si>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</si>
  <si>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</si>
  <si>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</si>
  <si>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</si>
  <si>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</si>
  <si>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</si>
  <si>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</si>
  <si>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</si>
  <si>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</si>
  <si>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</si>
  <si>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</si>
  <si>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</si>
  <si>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</si>
  <si>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</si>
  <si>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</si>
  <si>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</si>
  <si>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</si>
  <si>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</si>
  <si>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</si>
  <si>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</si>
  <si>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</si>
  <si>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</si>
  <si>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</si>
  <si>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</si>
  <si>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</si>
  <si>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</si>
  <si>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</si>
  <si>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</si>
  <si>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</si>
  <si>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</si>
  <si>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</si>
  <si>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</si>
  <si>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</si>
  <si>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</si>
  <si>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</si>
  <si>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</si>
  <si>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</si>
  <si>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</si>
  <si>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</si>
  <si>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</si>
  <si>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</si>
  <si>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</si>
  <si>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</si>
  <si>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</si>
  <si>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</si>
  <si>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</si>
  <si>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</si>
  <si>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</si>
  <si>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</si>
  <si>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</si>
  <si>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</si>
  <si>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</si>
  <si>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</si>
  <si>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</si>
  <si>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</si>
  <si>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</si>
  <si>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</si>
  <si>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</si>
  <si>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</si>
  <si>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</si>
  <si>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</si>
  <si>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</si>
  <si>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</si>
  <si>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</si>
  <si>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</si>
  <si>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</si>
  <si>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</si>
  <si>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</si>
  <si>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</si>
  <si>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</si>
  <si>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</si>
  <si>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</si>
  <si>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</si>
  <si>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</si>
  <si>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</si>
  <si>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</si>
  <si>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</si>
  <si>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</si>
  <si>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</si>
  <si>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</si>
  <si>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</si>
  <si>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</si>
  <si>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</si>
  <si>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</si>
  <si>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</si>
  <si>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</si>
  <si>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</si>
  <si>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</si>
  <si>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</si>
  <si>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</si>
  <si>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</si>
  <si>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</si>
  <si>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</si>
  <si>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</si>
  <si>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</si>
  <si>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</si>
  <si>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</si>
  <si>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</si>
  <si>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</si>
  <si>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</si>
  <si>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</si>
  <si>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</si>
  <si>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</si>
  <si>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</si>
  <si>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</si>
  <si>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</si>
  <si>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</si>
  <si>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</si>
  <si>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</si>
  <si>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</si>
  <si>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</si>
  <si>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</si>
  <si>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</si>
  <si>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</si>
  <si>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</si>
  <si>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</si>
  <si>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</si>
  <si>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</si>
  <si>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</si>
  <si>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</si>
  <si>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</si>
  <si>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</si>
  <si>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</si>
  <si>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</si>
  <si>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</si>
  <si>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</si>
  <si>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</si>
  <si>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</si>
  <si>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</si>
  <si>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</si>
  <si>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</si>
  <si>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</si>
  <si>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</si>
  <si>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</si>
  <si>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</si>
  <si>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</si>
  <si>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</si>
  <si>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</si>
  <si>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</si>
  <si>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</si>
  <si>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</si>
  <si>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</si>
  <si>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</si>
  <si>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</si>
  <si>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</si>
  <si>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</si>
  <si>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</si>
  <si>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</si>
  <si>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</si>
  <si>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</si>
  <si>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</si>
  <si>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</si>
  <si>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</si>
  <si>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</si>
  <si>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</si>
  <si>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</si>
  <si>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</si>
  <si>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</si>
  <si>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</si>
  <si>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</si>
  <si>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</si>
  <si>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</si>
  <si>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</si>
  <si>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</si>
  <si>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</si>
  <si>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</si>
  <si>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</si>
  <si>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</si>
  <si>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</si>
  <si>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</si>
  <si>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</si>
  <si>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</si>
  <si>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</si>
  <si>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</si>
  <si>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</si>
  <si>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</si>
  <si>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</si>
  <si>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</si>
  <si>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</si>
  <si>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</si>
  <si>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</si>
  <si>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</si>
  <si>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</si>
  <si>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</si>
  <si>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</si>
  <si>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</si>
  <si>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</si>
  <si>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</si>
  <si>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</si>
  <si>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</si>
  <si>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</si>
  <si>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</si>
  <si>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</si>
  <si>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</si>
  <si>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</si>
  <si>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</si>
  <si>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</si>
  <si>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</si>
  <si>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</si>
  <si>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</si>
  <si>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</si>
  <si>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</si>
  <si>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</si>
  <si>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</si>
  <si>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</si>
  <si>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</si>
  <si>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</si>
  <si>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</si>
  <si>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</si>
  <si>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</si>
  <si>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</si>
  <si>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</si>
  <si>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</si>
  <si>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</si>
  <si>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</si>
  <si>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</si>
  <si>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</si>
  <si>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</si>
  <si>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</si>
  <si>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</si>
  <si>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</si>
  <si>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</si>
  <si>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</si>
  <si>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</si>
  <si>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</si>
  <si>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</si>
  <si>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</si>
  <si>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</si>
  <si>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</si>
  <si>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</si>
  <si>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</si>
  <si>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</si>
  <si>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</si>
  <si>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</si>
  <si>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</si>
  <si>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</si>
  <si>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</si>
  <si>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</si>
  <si>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</si>
  <si>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</si>
  <si>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</si>
  <si>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</si>
  <si>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</si>
  <si>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</si>
  <si>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</si>
  <si>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</si>
  <si>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</si>
  <si>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</si>
  <si>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</si>
  <si>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</si>
  <si>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</si>
  <si>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</si>
  <si>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</si>
  <si>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</si>
  <si>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</si>
  <si>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</si>
  <si>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</si>
  <si>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</si>
  <si>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</si>
  <si>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</si>
  <si>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</si>
  <si>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</si>
  <si>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</si>
  <si>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</si>
  <si>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</si>
  <si>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</si>
  <si>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</si>
  <si>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</si>
  <si>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</si>
  <si>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</si>
  <si>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</si>
  <si>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</si>
  <si>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</si>
  <si>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</si>
  <si>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</si>
  <si>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</si>
  <si>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</si>
  <si>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</si>
  <si>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</si>
  <si>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</si>
  <si>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</si>
  <si>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</si>
  <si>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</si>
  <si>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</si>
  <si>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</si>
  <si>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</si>
  <si>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</si>
  <si>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</si>
  <si>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</si>
  <si>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</si>
  <si>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</si>
  <si>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</si>
  <si>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</si>
  <si>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</si>
  <si>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</si>
  <si>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</si>
  <si>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</si>
  <si>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</si>
  <si>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</si>
  <si>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</si>
  <si>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</si>
  <si>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</si>
  <si>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</si>
  <si>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</si>
  <si>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</si>
  <si>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</si>
  <si>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</si>
  <si>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</si>
  <si>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</si>
  <si>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</si>
  <si>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</si>
  <si>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</si>
  <si>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</si>
  <si>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</si>
  <si>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</si>
  <si>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</si>
  <si>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</si>
  <si>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</si>
  <si>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</si>
  <si>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</si>
  <si>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</si>
  <si>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</si>
  <si>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</si>
  <si>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</si>
  <si>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</si>
  <si>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</si>
  <si>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</si>
  <si>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</si>
  <si>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</si>
  <si>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</si>
  <si>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</si>
  <si>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</si>
  <si>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</si>
  <si>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</si>
  <si>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</si>
  <si>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</si>
  <si>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</si>
  <si>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</si>
  <si>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</si>
  <si>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</si>
  <si>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</si>
  <si>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</si>
  <si>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</si>
  <si>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</si>
  <si>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</si>
  <si>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</si>
  <si>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</si>
  <si>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</si>
  <si>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</si>
  <si>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</si>
  <si>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</si>
  <si>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</si>
  <si>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</si>
  <si>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</si>
  <si>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</si>
  <si>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</si>
  <si>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</si>
  <si>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</si>
  <si>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</si>
  <si>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</si>
  <si>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</si>
  <si>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</si>
  <si>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</si>
  <si>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</si>
  <si>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</si>
  <si>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</si>
  <si>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</si>
  <si>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</si>
  <si>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</si>
  <si>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</si>
  <si>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</si>
  <si>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</si>
  <si>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</si>
  <si>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</si>
  <si>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</si>
  <si>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</si>
  <si>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</si>
  <si>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</si>
  <si>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</si>
  <si>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</si>
  <si>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</si>
  <si>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</si>
  <si>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</si>
  <si>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</si>
  <si>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</si>
  <si>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</si>
  <si>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</si>
  <si>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</si>
  <si>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</si>
  <si>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</si>
  <si>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</si>
  <si>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</si>
  <si>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</si>
  <si>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</si>
  <si>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</si>
  <si>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</si>
  <si>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</si>
  <si>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</si>
  <si>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</si>
  <si>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</si>
  <si>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</si>
  <si>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</si>
  <si>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</si>
  <si>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</si>
  <si>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</si>
  <si>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</si>
  <si>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</si>
  <si>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</si>
  <si>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</si>
  <si>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</si>
  <si>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</si>
  <si>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</si>
  <si>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</si>
  <si>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</si>
  <si>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</si>
  <si>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</si>
  <si>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</si>
  <si>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</si>
  <si>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</si>
  <si>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</si>
  <si>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</si>
  <si>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</si>
  <si>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</si>
  <si>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</si>
  <si>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</si>
  <si>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</si>
  <si>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</si>
  <si>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</si>
  <si>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</si>
  <si>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</si>
  <si>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</si>
  <si>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</si>
  <si>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</si>
  <si>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</si>
  <si>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</si>
  <si>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</si>
  <si>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</si>
  <si>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</si>
  <si>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</si>
  <si>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</si>
  <si>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</si>
  <si>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</si>
  <si>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</si>
  <si>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</si>
  <si>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</si>
  <si>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</si>
  <si>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</si>
  <si>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</si>
  <si>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</si>
  <si>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</si>
  <si>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</si>
  <si>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</si>
  <si>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</si>
  <si>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</si>
  <si>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</si>
  <si>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</si>
  <si>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</si>
  <si>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</si>
  <si>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</si>
  <si>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</si>
  <si>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</si>
  <si>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</si>
  <si>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</si>
  <si>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</si>
  <si>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</si>
  <si>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</si>
  <si>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</si>
  <si>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</si>
  <si>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</si>
  <si>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</si>
  <si>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</si>
  <si>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</si>
  <si>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</si>
  <si>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</si>
  <si>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</si>
  <si>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</si>
  <si>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</si>
  <si>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</si>
  <si>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</si>
  <si>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</si>
  <si>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</si>
  <si>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</si>
  <si>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</si>
  <si>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</si>
  <si>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</si>
  <si>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</si>
  <si>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</si>
  <si>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</si>
  <si>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</si>
  <si>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</si>
  <si>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</si>
  <si>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</si>
  <si>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</si>
  <si>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</si>
  <si>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</si>
  <si>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</si>
  <si>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</si>
  <si>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</si>
  <si>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</si>
  <si>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</si>
  <si>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</si>
  <si>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</si>
  <si>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</si>
  <si>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</si>
  <si>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</si>
  <si>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</si>
  <si>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</si>
  <si>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</si>
  <si>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</si>
  <si>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</si>
  <si>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</si>
  <si>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</si>
  <si>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</si>
  <si>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</si>
  <si>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</si>
  <si>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</si>
  <si>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</si>
  <si>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</si>
  <si>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</si>
  <si>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</si>
  <si>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</si>
  <si>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</si>
  <si>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</si>
  <si>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</si>
  <si>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</si>
  <si>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</si>
  <si>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</si>
  <si>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</si>
  <si>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</si>
  <si>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</si>
  <si>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</si>
  <si>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</si>
  <si>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</si>
  <si>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</si>
  <si>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</si>
  <si>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</si>
  <si>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</si>
  <si>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</si>
  <si>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</si>
  <si>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</si>
  <si>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</si>
  <si>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</si>
  <si>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</si>
  <si>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</si>
  <si>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</si>
  <si>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</si>
  <si>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</si>
  <si>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</si>
  <si>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</si>
  <si>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</si>
  <si>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</si>
  <si>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</si>
  <si>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</si>
  <si>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</si>
  <si>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</si>
  <si>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</si>
  <si>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</si>
  <si>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</si>
  <si>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</si>
  <si>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</si>
  <si>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</si>
  <si>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</si>
  <si>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</si>
  <si>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</si>
  <si>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</si>
  <si>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</si>
  <si>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</si>
  <si>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</si>
  <si>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</si>
  <si>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</si>
  <si>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</si>
  <si>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</si>
  <si>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</si>
  <si>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</si>
  <si>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</si>
  <si>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</si>
  <si>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</si>
  <si>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</si>
  <si>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</si>
  <si>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</si>
  <si>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</si>
  <si>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</si>
  <si>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</si>
  <si>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</si>
  <si>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</si>
  <si>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</si>
  <si>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</si>
  <si>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</si>
  <si>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</si>
  <si>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</si>
  <si>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</si>
  <si>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</si>
  <si>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</si>
  <si>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</si>
  <si>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</si>
  <si>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</si>
  <si>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</si>
  <si>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</si>
  <si>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</si>
  <si>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</si>
  <si>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</si>
  <si>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</si>
  <si>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</si>
  <si>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</si>
  <si>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</si>
  <si>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</si>
  <si>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</si>
  <si>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</si>
  <si>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</si>
  <si>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</si>
  <si>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</si>
  <si>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</si>
  <si>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</si>
  <si>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</si>
  <si>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</si>
  <si>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</si>
  <si>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</si>
  <si>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</si>
  <si>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</si>
  <si>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</si>
  <si>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</si>
  <si>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</si>
  <si>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</si>
  <si>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</si>
  <si>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</si>
  <si>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</si>
  <si>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</si>
  <si>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</si>
  <si>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</si>
  <si>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</si>
  <si>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</si>
  <si>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</si>
  <si>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</si>
  <si>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</si>
  <si>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</si>
  <si>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</si>
  <si>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</si>
  <si>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</si>
  <si>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</si>
  <si>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</si>
  <si>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</si>
  <si>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</si>
  <si>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</si>
  <si>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</si>
  <si>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</si>
  <si>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</si>
  <si>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</si>
  <si>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</si>
  <si>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</si>
  <si>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</si>
  <si>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</si>
  <si>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</si>
  <si>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</si>
  <si>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</si>
  <si>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</si>
  <si>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</si>
  <si>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</si>
  <si>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</si>
  <si>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</si>
  <si>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</si>
  <si>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</si>
  <si>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</si>
  <si>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</si>
  <si>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</si>
  <si>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</si>
  <si>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</si>
  <si>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</si>
  <si>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</si>
  <si>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</si>
  <si>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</si>
  <si>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</si>
  <si>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</si>
  <si>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</si>
  <si>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</si>
  <si>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</si>
  <si>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</si>
  <si>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</si>
  <si>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</si>
  <si>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</si>
  <si>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</si>
  <si>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</si>
  <si>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</si>
  <si>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</si>
  <si>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</si>
  <si>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</si>
  <si>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</si>
  <si>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</si>
  <si>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</si>
  <si>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</si>
  <si>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</si>
  <si>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</si>
  <si>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</si>
  <si>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</si>
  <si>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</si>
  <si>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</si>
  <si>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</si>
  <si>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</si>
  <si>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</si>
  <si>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</si>
  <si>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</si>
  <si>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</si>
  <si>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</si>
  <si>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</si>
  <si>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</si>
  <si>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</si>
  <si>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</si>
  <si>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</si>
  <si>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</si>
  <si>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</si>
  <si>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</si>
  <si>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</si>
  <si>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</si>
  <si>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</si>
  <si>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</si>
  <si>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</si>
  <si>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</si>
  <si>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</si>
  <si>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</si>
  <si>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</si>
  <si>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</si>
  <si>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</si>
  <si>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</si>
  <si>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</si>
  <si>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</si>
  <si>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</si>
  <si>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</si>
  <si>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</si>
  <si>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</si>
  <si>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</si>
  <si>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</si>
  <si>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</si>
  <si>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</si>
  <si>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</si>
  <si>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</si>
  <si>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</si>
  <si>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</si>
  <si>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</si>
  <si>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</si>
  <si>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</si>
  <si>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</si>
  <si>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</si>
  <si>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</si>
  <si>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</si>
  <si>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</si>
  <si>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</si>
  <si>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</si>
  <si>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</si>
  <si>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</si>
  <si>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</si>
  <si>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</si>
  <si>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</si>
  <si>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</si>
  <si>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</si>
  <si>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</si>
  <si>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</si>
  <si>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</si>
  <si>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</si>
  <si>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</si>
  <si>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</si>
  <si>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</si>
  <si>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</si>
  <si>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</si>
  <si>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</si>
  <si>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</si>
  <si>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</si>
  <si>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</si>
  <si>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</si>
  <si>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</si>
  <si>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</si>
  <si>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</si>
  <si>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</si>
  <si>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</si>
  <si>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</si>
  <si>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</si>
  <si>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</si>
  <si>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</si>
  <si>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</si>
  <si>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</si>
  <si>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</si>
  <si>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</si>
  <si>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</si>
  <si>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</si>
  <si>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</si>
  <si>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</si>
  <si>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</si>
  <si>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</si>
  <si>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</si>
  <si>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</si>
  <si>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</si>
  <si>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</si>
  <si>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</si>
  <si>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</si>
  <si>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</si>
  <si>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</si>
  <si>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</si>
  <si>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</si>
  <si>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</si>
  <si>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</si>
  <si>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</si>
  <si>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</si>
  <si>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</si>
  <si>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</si>
  <si>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</si>
  <si>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</si>
  <si>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</si>
  <si>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</si>
  <si>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</si>
  <si>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</si>
  <si>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</si>
  <si>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</si>
  <si>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</si>
  <si>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</si>
  <si>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</si>
  <si>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</si>
  <si>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</si>
  <si>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</si>
  <si>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</si>
  <si>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</si>
  <si>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</si>
  <si>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</si>
  <si>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</si>
  <si>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</si>
  <si>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</si>
  <si>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</si>
  <si>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</si>
  <si>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</si>
  <si>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</si>
  <si>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</si>
  <si>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</si>
  <si>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</si>
  <si>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</si>
  <si>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</si>
  <si>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</si>
  <si>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</si>
  <si>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</si>
  <si>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</si>
  <si>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</si>
  <si>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</si>
  <si>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</si>
  <si>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</si>
  <si>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</si>
  <si>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</si>
  <si>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</si>
  <si>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</si>
  <si>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</si>
  <si>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</si>
  <si>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</si>
  <si>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</si>
  <si>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</si>
  <si>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</si>
  <si>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</si>
  <si>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</si>
  <si>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</si>
  <si>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</si>
  <si>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</si>
  <si>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</si>
  <si>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</si>
  <si>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</si>
  <si>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</si>
  <si>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</si>
  <si>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</si>
  <si>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</si>
  <si>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</si>
  <si>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</si>
  <si>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</si>
  <si>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</si>
  <si>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</si>
  <si>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</si>
  <si>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</si>
  <si>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</si>
  <si>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</si>
  <si>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</si>
  <si>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</si>
  <si>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</si>
  <si>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</si>
  <si>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</si>
  <si>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</si>
  <si>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</si>
  <si>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</si>
  <si>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</si>
  <si>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</si>
  <si>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</si>
  <si>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</si>
  <si>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</si>
  <si>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</si>
  <si>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</si>
  <si>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</si>
  <si>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</si>
  <si>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</si>
  <si>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</si>
  <si>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</si>
  <si>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</si>
  <si>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</si>
  <si>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</si>
  <si>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</si>
  <si>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</si>
  <si>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</si>
  <si>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</si>
  <si>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</si>
  <si>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</si>
  <si>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</si>
  <si>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</si>
  <si>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</si>
  <si>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</si>
  <si>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</si>
  <si>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</si>
  <si>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</si>
  <si>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</si>
  <si>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</si>
  <si>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</si>
  <si>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</si>
  <si>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</si>
  <si>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</si>
  <si>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</si>
  <si>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</si>
  <si>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</si>
  <si>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</si>
  <si>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</si>
  <si>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</si>
  <si>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</si>
  <si>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</si>
  <si>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</si>
  <si>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</si>
  <si>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</si>
  <si>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</si>
  <si>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</si>
  <si>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</si>
  <si>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</si>
  <si>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</si>
  <si>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</si>
  <si>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</si>
  <si>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</si>
  <si>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</si>
  <si>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</si>
  <si>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</si>
  <si>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</si>
  <si>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</si>
  <si>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</si>
  <si>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</si>
  <si>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</si>
  <si>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</si>
  <si>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</si>
  <si>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</si>
  <si>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</si>
  <si>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</si>
  <si>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</si>
  <si>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</si>
  <si>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</si>
  <si>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</si>
  <si>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</si>
  <si>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</si>
  <si>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</si>
  <si>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</si>
  <si>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</si>
  <si>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</si>
  <si>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</si>
  <si>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</si>
  <si>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</si>
  <si>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</si>
  <si>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</si>
  <si>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</si>
  <si>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</si>
  <si>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</si>
  <si>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</si>
  <si>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</si>
  <si>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</si>
  <si>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</si>
  <si>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</si>
  <si>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</si>
  <si>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</si>
  <si>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</si>
  <si>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</si>
  <si>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</si>
  <si>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</si>
  <si>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</si>
  <si>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</si>
  <si>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</si>
  <si>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</si>
  <si>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</si>
  <si>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</si>
  <si>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</si>
  <si>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</si>
  <si>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</si>
  <si>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</si>
  <si>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</si>
  <si>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</si>
  <si>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</si>
  <si>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</si>
  <si>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</si>
  <si>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</si>
  <si>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</si>
  <si>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</si>
  <si>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</si>
  <si>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</si>
  <si>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</si>
  <si>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</si>
  <si>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</si>
  <si>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</si>
  <si>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</si>
  <si>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</si>
  <si>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</si>
  <si>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</si>
  <si>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</si>
  <si>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</si>
  <si>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</si>
  <si>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</si>
  <si>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</si>
  <si>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</si>
  <si>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</si>
  <si>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</si>
  <si>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</si>
  <si>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</si>
  <si>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</si>
  <si>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</si>
  <si>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</si>
  <si>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</si>
  <si>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</si>
  <si>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</si>
  <si>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</si>
  <si>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</si>
  <si>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</si>
  <si>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</si>
  <si>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</si>
  <si>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</si>
  <si>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</si>
  <si>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</si>
  <si>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</si>
  <si>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</si>
  <si>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</si>
  <si>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</si>
  <si>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</si>
  <si>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</si>
  <si>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</si>
  <si>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</si>
  <si>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</si>
  <si>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</si>
  <si>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</si>
  <si>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</si>
  <si>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</si>
  <si>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</si>
  <si>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</si>
  <si>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</si>
  <si>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</si>
  <si>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</si>
  <si>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</si>
  <si>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</si>
  <si>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</si>
  <si>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</si>
  <si>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</si>
  <si>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</si>
  <si>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</si>
  <si>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</si>
  <si>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</si>
  <si>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</si>
  <si>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</si>
  <si>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</si>
  <si>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</si>
  <si>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</si>
  <si>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</si>
  <si>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</si>
  <si>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</si>
  <si>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</si>
  <si>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</si>
  <si>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</si>
  <si>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</si>
  <si>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</si>
  <si>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</si>
  <si>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</si>
  <si>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</si>
  <si>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</si>
  <si>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</si>
  <si>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</si>
  <si>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</si>
  <si>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</si>
  <si>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</si>
  <si>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</si>
  <si>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</si>
  <si>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</si>
  <si>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</si>
  <si>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</si>
  <si>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</si>
  <si>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</si>
  <si>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</si>
  <si>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</si>
  <si>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</si>
  <si>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</si>
  <si>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</si>
  <si>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</si>
  <si>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</si>
  <si>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</si>
  <si>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</si>
  <si>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</si>
  <si>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</si>
  <si>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</si>
  <si>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</si>
  <si>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</si>
  <si>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</si>
  <si>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</si>
  <si>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</si>
  <si>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</si>
  <si>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</si>
  <si>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</si>
  <si>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</si>
  <si>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</si>
  <si>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</si>
  <si>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</si>
  <si>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</si>
  <si>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</si>
  <si>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</si>
  <si>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</si>
  <si>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</si>
  <si>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</si>
  <si>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</si>
  <si>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</si>
  <si>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</si>
  <si>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</si>
  <si>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</si>
  <si>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</si>
  <si>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</si>
  <si>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</si>
  <si>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</si>
  <si>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</si>
  <si>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</si>
  <si>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</si>
  <si>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</si>
  <si>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</si>
  <si>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</si>
  <si>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</si>
  <si>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</si>
  <si>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</si>
  <si>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</si>
  <si>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</si>
  <si>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</si>
  <si>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</si>
  <si>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</si>
  <si>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</si>
  <si>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</si>
  <si>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</si>
  <si>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</si>
  <si>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</si>
  <si>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</si>
  <si>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</si>
  <si>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</si>
  <si>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</si>
  <si>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</si>
  <si>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</si>
  <si>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</si>
  <si>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</si>
  <si>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</si>
  <si>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</si>
  <si>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</si>
  <si>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</si>
  <si>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</si>
  <si>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</si>
  <si>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</si>
  <si>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</si>
  <si>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</si>
  <si>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</si>
  <si>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</si>
  <si>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</si>
  <si>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</si>
  <si>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</si>
  <si>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</si>
  <si>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</si>
  <si>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</si>
  <si>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</si>
  <si>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</si>
  <si>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</si>
  <si>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</si>
  <si>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</si>
  <si>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</si>
  <si>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</si>
  <si>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</si>
  <si>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</si>
  <si>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</si>
  <si>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</si>
  <si>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</si>
  <si>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</si>
  <si>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</si>
  <si>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</si>
  <si>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</si>
  <si>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</si>
  <si>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</si>
  <si>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</si>
  <si>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</si>
  <si>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</si>
  <si>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</si>
  <si>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</si>
  <si>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</si>
  <si>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</si>
  <si>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</si>
  <si>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</si>
  <si>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</si>
  <si>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</si>
  <si>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</si>
  <si>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</si>
  <si>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</si>
  <si>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</si>
  <si>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</si>
  <si>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</si>
  <si>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</si>
  <si>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</si>
  <si>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</si>
  <si>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</si>
  <si>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</si>
  <si>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</si>
  <si>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</si>
  <si>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</si>
  <si>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</si>
  <si>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</si>
  <si>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</si>
  <si>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</si>
  <si>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</si>
  <si>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</si>
  <si>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</si>
  <si>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</si>
  <si>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</si>
  <si>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</si>
  <si>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</si>
  <si>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</si>
  <si>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</si>
  <si>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</si>
  <si>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</si>
  <si>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</si>
  <si>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</si>
  <si>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</si>
  <si>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</si>
  <si>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</si>
  <si>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</si>
  <si>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</si>
  <si>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</si>
  <si>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</si>
  <si>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</si>
  <si>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</si>
  <si>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</si>
  <si>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</si>
  <si>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</si>
  <si>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</si>
  <si>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</si>
  <si>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</si>
  <si>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</si>
  <si>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</si>
  <si>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</si>
  <si>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</si>
  <si>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</si>
  <si>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</si>
  <si>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</si>
  <si>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</si>
  <si>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</si>
  <si>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</si>
  <si>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</si>
  <si>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</si>
  <si>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</si>
  <si>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</si>
  <si>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</si>
  <si>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</si>
  <si>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</si>
  <si>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</si>
  <si>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</si>
  <si>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</si>
  <si>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</si>
  <si>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</si>
  <si>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</si>
  <si>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</si>
  <si>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</si>
  <si>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</si>
  <si>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</si>
  <si>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</si>
  <si>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</si>
  <si>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</si>
  <si>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</si>
  <si>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</si>
  <si>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</si>
  <si>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</si>
  <si>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</si>
  <si>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</si>
  <si>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</si>
  <si>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</si>
  <si>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</si>
  <si>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</si>
  <si>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</si>
  <si>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</si>
  <si>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</si>
  <si>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</si>
  <si>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</si>
  <si>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</si>
  <si>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</si>
  <si>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</si>
  <si>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</si>
  <si>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</si>
  <si>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</si>
  <si>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</si>
  <si>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</si>
  <si>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</si>
  <si>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</si>
  <si>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</si>
  <si>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</si>
  <si>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</si>
  <si>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</si>
  <si>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</si>
  <si>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</si>
  <si>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</si>
  <si>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</si>
  <si>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</si>
  <si>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</si>
  <si>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</si>
  <si>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</si>
  <si>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</si>
  <si>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</si>
  <si>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</si>
  <si>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</si>
  <si>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</si>
  <si>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</si>
  <si>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</si>
  <si>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</si>
  <si>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</si>
  <si>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</si>
  <si>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</si>
  <si>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</si>
  <si>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</si>
  <si>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</si>
  <si>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</si>
  <si>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</si>
  <si>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</si>
  <si>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</si>
  <si>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</si>
  <si>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</si>
  <si>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</si>
  <si>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</si>
  <si>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</si>
  <si>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</si>
  <si>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</si>
  <si>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</si>
  <si>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</si>
  <si>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</si>
  <si>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</si>
  <si>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</si>
  <si>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</si>
  <si>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</si>
  <si>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</si>
  <si>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</si>
  <si>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</si>
  <si>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</si>
  <si>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</si>
  <si>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</si>
  <si>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</si>
  <si>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</si>
  <si>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</si>
  <si>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</si>
  <si>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</si>
  <si>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</si>
  <si>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</si>
  <si>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</si>
  <si>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</si>
  <si>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</si>
  <si>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</si>
  <si>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</si>
  <si>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</si>
  <si>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</si>
  <si>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</si>
  <si>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</si>
  <si>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</si>
  <si>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</si>
  <si>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</si>
  <si>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</si>
  <si>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</si>
  <si>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</si>
  <si>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</si>
  <si>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</si>
  <si>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</si>
  <si>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</si>
  <si>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</si>
  <si>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</si>
  <si>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</si>
  <si>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</si>
  <si>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</si>
  <si>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</si>
  <si>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</si>
  <si>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</si>
  <si>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</si>
  <si>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</si>
  <si>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</si>
  <si>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</si>
  <si>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</si>
  <si>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</si>
  <si>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</si>
  <si>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</si>
  <si>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</si>
  <si>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</si>
  <si>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</si>
  <si>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</si>
  <si>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</si>
  <si>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</si>
  <si>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</si>
  <si>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</si>
  <si>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</si>
  <si>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</si>
  <si>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</si>
  <si>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</si>
  <si>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</si>
  <si>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</si>
  <si>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</si>
  <si>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</si>
  <si>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</si>
  <si>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</si>
  <si>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</si>
  <si>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</si>
  <si>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</si>
  <si>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</si>
  <si>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</si>
  <si>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</si>
  <si>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</si>
  <si>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</si>
  <si>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</si>
  <si>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</si>
  <si>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</si>
  <si>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</si>
  <si>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</si>
  <si>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</si>
  <si>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</si>
  <si>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</si>
  <si>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</si>
  <si>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</si>
  <si>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</si>
  <si>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</si>
  <si>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</si>
  <si>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</si>
  <si>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</si>
  <si>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</si>
  <si>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</si>
  <si>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</si>
  <si>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</si>
  <si>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</si>
  <si>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</si>
  <si>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</si>
  <si>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</si>
  <si>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</si>
  <si>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</si>
  <si>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</si>
  <si>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</si>
  <si>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</si>
  <si>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</si>
  <si>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</si>
  <si>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</si>
  <si>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</si>
  <si>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</si>
  <si>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</si>
  <si>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</si>
  <si>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</si>
  <si>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</si>
  <si>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</si>
  <si>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</si>
  <si>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</si>
  <si>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</si>
  <si>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</si>
  <si>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</si>
  <si>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</si>
  <si>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</si>
  <si>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</si>
  <si>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</si>
  <si>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</si>
  <si>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</si>
  <si>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</si>
  <si>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</si>
  <si>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</si>
  <si>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</si>
  <si>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</si>
  <si>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</si>
  <si>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</si>
  <si>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</si>
  <si>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</si>
  <si>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</si>
  <si>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</si>
  <si>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</si>
  <si>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</si>
  <si>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</si>
  <si>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</si>
  <si>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</si>
  <si>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</si>
  <si>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</si>
  <si>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</si>
  <si>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</si>
  <si>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</si>
  <si>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</si>
  <si>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</si>
  <si>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</si>
  <si>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</si>
  <si>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</si>
  <si>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</si>
  <si>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</si>
  <si>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</si>
  <si>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</si>
  <si>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</si>
  <si>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</si>
  <si>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</si>
  <si>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</si>
  <si>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</si>
  <si>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</si>
  <si>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</si>
  <si>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</si>
  <si>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</si>
  <si>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</si>
  <si>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</si>
  <si>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</si>
  <si>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</si>
  <si>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</si>
  <si>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</si>
  <si>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</si>
  <si>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</si>
  <si>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</si>
  <si>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</si>
  <si>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</si>
  <si>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</si>
  <si>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</si>
  <si>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</si>
  <si>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</si>
  <si>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</si>
  <si>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</si>
  <si>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</si>
  <si>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</si>
  <si>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</si>
  <si>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</si>
  <si>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</si>
  <si>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</si>
  <si>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</si>
  <si>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</si>
  <si>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</si>
  <si>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</si>
  <si>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</si>
  <si>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</si>
  <si>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</si>
  <si>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</si>
  <si>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</si>
  <si>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</si>
  <si>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</si>
  <si>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</si>
  <si>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</si>
  <si>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</si>
  <si>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</si>
  <si>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</si>
  <si>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</si>
  <si>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</si>
  <si>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</si>
  <si>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</si>
  <si>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</si>
  <si>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</si>
  <si>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</si>
  <si>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</si>
  <si>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</si>
  <si>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</si>
  <si>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</si>
  <si>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</si>
  <si>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</si>
  <si>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</si>
  <si>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</si>
  <si>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</si>
  <si>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</si>
  <si>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</si>
  <si>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</si>
  <si>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</si>
  <si>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</si>
  <si>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</si>
  <si>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</si>
  <si>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</si>
  <si>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</si>
  <si>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</si>
  <si>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</si>
  <si>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</si>
  <si>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</si>
  <si>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</si>
  <si>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</si>
  <si>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</si>
  <si>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</si>
  <si>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</si>
  <si>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</si>
  <si>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</si>
  <si>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</si>
  <si>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</si>
  <si>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</si>
  <si>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</si>
  <si>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</si>
  <si>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</si>
  <si>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</si>
  <si>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</si>
  <si>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</si>
  <si>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</si>
  <si>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</si>
  <si>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</si>
  <si>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</si>
  <si>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</si>
  <si>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</si>
  <si>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</si>
  <si>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</si>
  <si>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</si>
  <si>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</si>
  <si>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</si>
  <si>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</si>
  <si>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</si>
  <si>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</si>
  <si>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</si>
  <si>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</si>
  <si>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</si>
  <si>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</si>
  <si>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</si>
  <si>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</si>
  <si>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</si>
  <si>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</si>
  <si>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</si>
  <si>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</si>
  <si>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</si>
  <si>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</si>
  <si>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</si>
  <si>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</si>
  <si>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</si>
  <si>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</si>
  <si>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</si>
  <si>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</si>
  <si>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</si>
  <si>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</si>
  <si>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</si>
  <si>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</si>
  <si>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</si>
  <si>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</si>
  <si>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</si>
  <si>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</si>
  <si>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</si>
  <si>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</si>
  <si>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</si>
  <si>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</si>
  <si>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</si>
  <si>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</si>
  <si>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</si>
  <si>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</si>
  <si>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</si>
  <si>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</si>
  <si>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</si>
  <si>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</si>
  <si>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</si>
  <si>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</si>
  <si>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</si>
  <si>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</si>
  <si>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</si>
  <si>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</si>
  <si>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</si>
  <si>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</si>
  <si>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</si>
  <si>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</si>
  <si>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</si>
  <si>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</si>
  <si>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</si>
  <si>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</si>
  <si>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</si>
  <si>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</si>
  <si>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</si>
  <si>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</si>
  <si>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</si>
  <si>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</si>
  <si>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</si>
  <si>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</si>
  <si>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</si>
  <si>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</si>
  <si>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</si>
  <si>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</si>
  <si>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</si>
  <si>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</si>
  <si>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</si>
  <si>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</si>
  <si>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</si>
  <si>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</si>
  <si>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</si>
  <si>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</si>
  <si>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</si>
  <si>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</si>
  <si>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</si>
  <si>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</si>
  <si>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</si>
  <si>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</si>
  <si>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</si>
  <si>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</si>
  <si>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</si>
  <si>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</si>
  <si>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</si>
  <si>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</si>
  <si>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</si>
  <si>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</si>
  <si>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</si>
  <si>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</si>
  <si>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</si>
  <si>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</si>
  <si>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</si>
  <si>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</si>
  <si>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</si>
  <si>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</si>
  <si>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</si>
  <si>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</si>
  <si>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</si>
  <si>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</si>
  <si>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</si>
  <si>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</si>
  <si>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</si>
  <si>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</si>
  <si>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</si>
  <si>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</si>
  <si>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</si>
  <si>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</si>
  <si>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</si>
  <si>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</si>
  <si>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</si>
  <si>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</si>
  <si>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</si>
  <si>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</si>
  <si>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</si>
  <si>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</si>
  <si>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</si>
  <si>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</si>
  <si>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</si>
  <si>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</si>
  <si>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</si>
  <si>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</si>
  <si>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</si>
  <si>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</si>
  <si>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</si>
  <si>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</si>
  <si>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</si>
  <si>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</si>
  <si>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</si>
  <si>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</si>
  <si>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</si>
  <si>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</si>
  <si>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</si>
  <si>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</si>
  <si>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</si>
  <si>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</si>
  <si>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</si>
  <si>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</si>
  <si>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</si>
  <si>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</si>
  <si>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</si>
  <si>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</si>
  <si>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</si>
  <si>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</si>
  <si>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</si>
  <si>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</si>
  <si>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</si>
  <si>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</si>
  <si>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</si>
  <si>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</si>
  <si>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</si>
  <si>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</si>
  <si>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</si>
  <si>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</si>
  <si>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</si>
  <si>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</si>
  <si>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</si>
  <si>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</si>
  <si>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</si>
  <si>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</si>
  <si>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</si>
  <si>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</si>
  <si>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</si>
  <si>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</si>
  <si>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</si>
  <si>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</si>
  <si>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</si>
  <si>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</si>
  <si>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</si>
  <si>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</si>
  <si>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</si>
  <si>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</si>
  <si>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</si>
  <si>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</si>
  <si>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</si>
  <si>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</si>
  <si>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</si>
  <si>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</si>
  <si>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</si>
  <si>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</si>
  <si>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</si>
  <si>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</si>
  <si>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</si>
  <si>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</si>
  <si>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</si>
  <si>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</si>
  <si>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</si>
  <si>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</si>
  <si>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</si>
  <si>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</si>
  <si>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</si>
  <si>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</si>
  <si>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</si>
  <si>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</si>
  <si>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</si>
  <si>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</si>
  <si>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</si>
  <si>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</si>
  <si>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</si>
  <si>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</si>
  <si>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</si>
  <si>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</si>
  <si>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</si>
  <si>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</si>
  <si>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</si>
  <si>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</si>
  <si>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</si>
  <si>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</si>
  <si>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</si>
  <si>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</si>
  <si>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</si>
  <si>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</si>
  <si>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</si>
  <si>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</si>
  <si>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</si>
  <si>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</si>
  <si>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</si>
  <si>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</si>
  <si>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</si>
  <si>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</si>
  <si>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</si>
  <si>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</si>
  <si>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</si>
  <si>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</si>
  <si>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</si>
  <si>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</si>
  <si>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</si>
  <si>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</si>
  <si>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</si>
  <si>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</si>
  <si>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</si>
  <si>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</si>
  <si>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</si>
  <si>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</si>
  <si>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</si>
  <si>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</si>
  <si>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</si>
  <si>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</si>
  <si>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</si>
  <si>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</si>
  <si>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</si>
  <si>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</si>
  <si>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</si>
  <si>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</si>
  <si>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</si>
  <si>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</si>
  <si>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</si>
  <si>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</si>
  <si>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</si>
  <si>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</si>
  <si>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</si>
  <si>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</si>
  <si>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</si>
  <si>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</si>
  <si>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</si>
  <si>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</si>
  <si>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</si>
  <si>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</si>
  <si>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</si>
  <si>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</si>
  <si>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</si>
  <si>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</si>
  <si>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</si>
  <si>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</si>
  <si>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</si>
  <si>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</si>
  <si>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</si>
  <si>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</si>
  <si>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</si>
  <si>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</si>
  <si>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</si>
  <si>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</si>
  <si>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</si>
  <si>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</si>
  <si>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</si>
  <si>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</si>
  <si>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</si>
  <si>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</si>
  <si>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</si>
  <si>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</si>
  <si>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</si>
  <si>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</si>
  <si>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</si>
  <si>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</si>
  <si>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</si>
  <si>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</si>
  <si>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</si>
  <si>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</si>
  <si>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</si>
  <si>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</si>
  <si>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</si>
  <si>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</si>
  <si>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</si>
  <si>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</si>
  <si>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</si>
  <si>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</si>
  <si>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</si>
  <si>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</si>
  <si>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</si>
  <si>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</si>
  <si>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</si>
  <si>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</si>
  <si>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</si>
  <si>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</si>
  <si>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</si>
  <si>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</si>
  <si>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</si>
  <si>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</si>
  <si>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</si>
  <si>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</si>
  <si>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</si>
  <si>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</si>
  <si>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</si>
  <si>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</si>
  <si>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</si>
  <si>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</si>
  <si>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</si>
  <si>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</si>
  <si>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</si>
  <si>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</si>
  <si>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</si>
  <si>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</si>
  <si>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</si>
  <si>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</si>
  <si>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</si>
  <si>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</si>
  <si>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</si>
  <si>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</si>
  <si>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</si>
  <si>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</si>
  <si>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</si>
  <si>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</si>
  <si>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</si>
  <si>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</si>
  <si>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</si>
  <si>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</si>
  <si>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</si>
  <si>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</si>
  <si>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</si>
  <si>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</si>
  <si>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</si>
  <si>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</si>
  <si>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</si>
  <si>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</si>
  <si>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</si>
  <si>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</si>
  <si>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</si>
  <si>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</si>
  <si>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</si>
  <si>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</si>
  <si>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</si>
  <si>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</si>
  <si>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</si>
  <si>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</si>
  <si>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</si>
  <si>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</si>
  <si>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</si>
  <si>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</si>
  <si>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</si>
  <si>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</si>
  <si>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</si>
  <si>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</si>
  <si>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</si>
  <si>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</si>
  <si>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</si>
  <si>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</si>
  <si>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</si>
  <si>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</si>
  <si>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</si>
  <si>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</si>
  <si>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</si>
  <si>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</si>
  <si>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</si>
  <si>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</si>
  <si>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</si>
  <si>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</si>
  <si>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</si>
  <si>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</si>
  <si>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</si>
  <si>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</si>
  <si>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</si>
  <si>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</si>
  <si>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</si>
  <si>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</si>
  <si>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</si>
  <si>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</si>
  <si>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</si>
  <si>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</si>
  <si>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</si>
  <si>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</si>
  <si>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</si>
  <si>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</si>
  <si>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</si>
  <si>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</si>
  <si>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</si>
  <si>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</si>
  <si>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</si>
  <si>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</si>
  <si>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</si>
  <si>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</si>
  <si>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</si>
  <si>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</si>
  <si>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</si>
  <si>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</si>
  <si>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</si>
  <si>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</si>
  <si>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</si>
  <si>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</si>
  <si>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</si>
  <si>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</si>
  <si>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</si>
  <si>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</si>
  <si>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</si>
  <si>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</si>
  <si>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</si>
  <si>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</si>
  <si>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</si>
  <si>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</si>
  <si>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</si>
  <si>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</si>
  <si>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</si>
  <si>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</si>
  <si>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</si>
  <si>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</si>
  <si>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</si>
  <si>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</si>
  <si>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</si>
  <si>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</si>
  <si>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</si>
  <si>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</si>
  <si>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</si>
  <si>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</si>
  <si>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</si>
  <si>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</si>
  <si>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</si>
  <si>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</si>
  <si>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</si>
  <si>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</si>
  <si>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</si>
  <si>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</si>
  <si>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</si>
  <si>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</si>
  <si>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</si>
  <si>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</si>
  <si>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</si>
  <si>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</si>
  <si>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</si>
  <si>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</si>
  <si>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</si>
  <si>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</si>
  <si>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</si>
  <si>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</si>
  <si>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</si>
  <si>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</si>
  <si>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</si>
  <si>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</si>
  <si>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</si>
  <si>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</si>
  <si>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</si>
  <si>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</si>
  <si>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</si>
  <si>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</si>
  <si>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</si>
  <si>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</si>
  <si>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</si>
  <si>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</si>
  <si>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</si>
  <si>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</si>
  <si>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</si>
  <si>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</si>
  <si>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</si>
  <si>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</si>
  <si>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</si>
  <si>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</si>
  <si>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</si>
  <si>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</si>
  <si>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</si>
  <si>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</si>
  <si>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</si>
  <si>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</si>
  <si>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</si>
  <si>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</si>
  <si>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</si>
  <si>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</si>
  <si>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</si>
  <si>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</si>
  <si>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</si>
  <si>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</si>
  <si>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</si>
  <si>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</si>
  <si>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</si>
  <si>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</si>
  <si>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</si>
  <si>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</si>
  <si>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</si>
  <si>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</si>
  <si>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</si>
  <si>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</si>
  <si>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</si>
  <si>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</si>
  <si>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</si>
  <si>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</si>
  <si>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</si>
  <si>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</si>
  <si>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</si>
  <si>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</si>
  <si>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</si>
  <si>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</si>
  <si>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</si>
  <si>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</si>
  <si>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</si>
  <si>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</si>
  <si>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</si>
  <si>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</si>
  <si>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</si>
  <si>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</si>
  <si>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</si>
  <si>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</si>
  <si>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</si>
  <si>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</si>
  <si>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</si>
  <si>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</si>
  <si>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</si>
  <si>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</si>
  <si>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</si>
  <si>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</si>
  <si>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</si>
  <si>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</si>
  <si>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</si>
  <si>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</si>
  <si>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</si>
  <si>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</si>
  <si>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</si>
  <si>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</si>
  <si>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</si>
  <si>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</si>
  <si>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</si>
  <si>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</si>
  <si>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</si>
  <si>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</si>
  <si>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</si>
  <si>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</si>
  <si>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</si>
  <si>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</si>
  <si>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</si>
  <si>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</si>
  <si>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</si>
  <si>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</si>
  <si>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</si>
  <si>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</si>
  <si>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</si>
  <si>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</si>
  <si>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</si>
  <si>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</si>
  <si>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</si>
  <si>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</si>
  <si>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</si>
  <si>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</si>
  <si>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</si>
  <si>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</si>
  <si>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</si>
  <si>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</si>
  <si>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</si>
  <si>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</si>
  <si>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</si>
  <si>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</si>
  <si>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</si>
  <si>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</si>
  <si>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</si>
  <si>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</si>
  <si>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</si>
  <si>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</si>
  <si>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</si>
  <si>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</si>
  <si>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</si>
  <si>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</si>
  <si>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</si>
  <si>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</si>
  <si>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</si>
  <si>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</si>
  <si>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</si>
  <si>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</si>
  <si>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</si>
  <si>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</si>
  <si>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</si>
  <si>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</si>
  <si>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</si>
  <si>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</si>
  <si>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</si>
  <si>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</si>
  <si>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</si>
  <si>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</si>
  <si>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</si>
  <si>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</si>
  <si>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</si>
  <si>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</si>
  <si>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</si>
  <si>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</si>
  <si>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</si>
  <si>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</si>
  <si>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</si>
  <si>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</si>
  <si>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</si>
  <si>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</si>
  <si>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</si>
  <si>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</si>
  <si>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</si>
  <si>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</si>
  <si>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</si>
  <si>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</si>
  <si>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</si>
  <si>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</si>
  <si>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</si>
  <si>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</si>
  <si>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</si>
  <si>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</si>
  <si>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</si>
  <si>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</si>
  <si>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</si>
  <si>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</si>
  <si>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</si>
  <si>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</si>
  <si>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</si>
  <si>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</si>
  <si>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</si>
  <si>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</si>
  <si>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</si>
  <si>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</si>
  <si>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</si>
  <si>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</si>
  <si>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</si>
  <si>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</si>
  <si>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</si>
  <si>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</si>
  <si>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</si>
  <si>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</si>
  <si>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</si>
  <si>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</si>
  <si>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</si>
  <si>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</si>
  <si>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</si>
  <si>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</si>
  <si>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</si>
  <si>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</si>
  <si>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</si>
  <si>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</si>
  <si>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</si>
  <si>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</si>
  <si>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</si>
  <si>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</si>
  <si>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</si>
  <si>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</si>
  <si>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</si>
  <si>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</si>
  <si>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</si>
  <si>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</si>
  <si>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</si>
  <si>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</si>
  <si>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</si>
  <si>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</si>
  <si>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</si>
  <si>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</si>
  <si>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</si>
  <si>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</si>
  <si>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</si>
  <si>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</si>
  <si>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</si>
  <si>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</si>
  <si>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</si>
  <si>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</si>
  <si>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</si>
  <si>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</si>
  <si>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</si>
  <si>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</si>
  <si>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</si>
  <si>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</si>
  <si>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</si>
  <si>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</si>
  <si>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</si>
  <si>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</si>
  <si>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</si>
  <si>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</si>
  <si>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</si>
  <si>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</si>
  <si>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</si>
  <si>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</si>
  <si>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</si>
  <si>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</si>
  <si>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</si>
  <si>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</si>
  <si>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</si>
  <si>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</si>
  <si>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</si>
  <si>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</si>
  <si>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</si>
  <si>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</si>
  <si>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</si>
  <si>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</si>
  <si>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</si>
  <si>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</si>
  <si>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</si>
  <si>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</si>
  <si>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</si>
  <si>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</si>
  <si>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</si>
  <si>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</si>
  <si>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</si>
  <si>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</si>
  <si>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</si>
  <si>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</si>
  <si>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</si>
  <si>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</si>
  <si>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</si>
  <si>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</si>
  <si>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</si>
  <si>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</si>
  <si>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</si>
  <si>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</si>
  <si>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</si>
  <si>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</si>
  <si>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</si>
  <si>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</si>
  <si>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</si>
  <si>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</si>
  <si>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</si>
  <si>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</si>
  <si>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</si>
  <si>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</si>
  <si>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</si>
  <si>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</si>
  <si>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</si>
  <si>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</si>
  <si>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</si>
  <si>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</si>
  <si>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</si>
  <si>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</si>
  <si>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</si>
  <si>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</si>
  <si>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</si>
  <si>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</si>
  <si>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</si>
  <si>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</si>
  <si>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</si>
  <si>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</si>
  <si>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</si>
  <si>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</si>
  <si>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</si>
  <si>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</si>
  <si>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</si>
  <si>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</si>
  <si>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</si>
  <si>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</si>
  <si>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</si>
  <si>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</si>
  <si>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</si>
  <si>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</si>
  <si>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</si>
  <si>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</si>
  <si>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</si>
  <si>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</si>
  <si>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</si>
  <si>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</si>
  <si>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</si>
  <si>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</si>
  <si>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</si>
  <si>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</si>
  <si>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</si>
  <si>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</si>
  <si>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</si>
  <si>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</si>
  <si>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</si>
  <si>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</si>
  <si>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</si>
  <si>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</si>
  <si>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</si>
  <si>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</si>
  <si>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</si>
  <si>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</si>
  <si>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</si>
  <si>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</si>
  <si>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</si>
  <si>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</si>
  <si>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</si>
  <si>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</si>
  <si>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</si>
  <si>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</si>
  <si>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</si>
  <si>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</si>
  <si>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</si>
  <si>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</si>
  <si>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</si>
  <si>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</si>
  <si>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</si>
  <si>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</si>
  <si>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</si>
  <si>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</si>
  <si>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</si>
  <si>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</si>
  <si>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</si>
  <si>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</si>
  <si>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</si>
  <si>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</si>
  <si>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</si>
  <si>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</si>
  <si>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</si>
  <si>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</si>
  <si>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</si>
  <si>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</si>
  <si>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</si>
  <si>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</si>
  <si>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</si>
  <si>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</si>
  <si>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</si>
  <si>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</si>
  <si>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</si>
  <si>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</si>
  <si>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</si>
  <si>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</si>
  <si>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</si>
  <si>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</si>
  <si>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</si>
  <si>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</si>
  <si>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</si>
  <si>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</si>
  <si>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</si>
  <si>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</si>
  <si>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</si>
  <si>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</si>
  <si>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</si>
  <si>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</si>
  <si>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</si>
  <si>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</si>
  <si>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</si>
  <si>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</si>
  <si>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</si>
  <si>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</si>
  <si>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</si>
  <si>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</si>
  <si>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</si>
  <si>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</si>
  <si>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</si>
  <si>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</si>
  <si>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</si>
  <si>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</si>
  <si>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</si>
  <si>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</si>
  <si>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</si>
  <si>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</si>
  <si>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</si>
  <si>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</si>
  <si>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</si>
  <si>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</si>
  <si>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</si>
  <si>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</si>
  <si>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</si>
  <si>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</si>
  <si>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</si>
  <si>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</si>
  <si>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</si>
  <si>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</si>
  <si>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</si>
  <si>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</si>
  <si>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</si>
  <si>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</si>
  <si>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</si>
  <si>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</si>
  <si>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</si>
  <si>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</si>
  <si>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</si>
  <si>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</si>
  <si>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</si>
  <si>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</si>
  <si>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</si>
  <si>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</si>
  <si>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</si>
  <si>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</si>
  <si>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</si>
  <si>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</si>
  <si>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</si>
  <si>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</si>
  <si>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</si>
  <si>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</si>
  <si>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</si>
  <si>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</si>
  <si>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</si>
  <si>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</si>
  <si>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</si>
  <si>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</si>
  <si>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</si>
  <si>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</si>
  <si>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</si>
  <si>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</si>
  <si>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</si>
  <si>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</si>
  <si>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</si>
  <si>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</si>
  <si>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</si>
  <si>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</si>
  <si>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</si>
  <si>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</si>
  <si>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</si>
  <si>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</si>
  <si>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</si>
  <si>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</si>
  <si>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</si>
  <si>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</si>
  <si>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</si>
  <si>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</si>
  <si>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</si>
  <si>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</si>
  <si>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</si>
  <si>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</si>
  <si>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</si>
  <si>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</si>
  <si>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</si>
  <si>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</si>
  <si>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</si>
  <si>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</si>
  <si>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</si>
  <si>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</si>
  <si>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</si>
  <si>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</si>
  <si>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</si>
  <si>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</si>
  <si>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</si>
  <si>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</si>
  <si>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</si>
  <si>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</si>
  <si>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</si>
  <si>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</si>
  <si>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</si>
  <si>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</si>
  <si>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</si>
  <si>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</si>
  <si>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</si>
  <si>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</si>
  <si>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</si>
  <si>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</si>
  <si>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</si>
  <si>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</si>
  <si>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</si>
  <si>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</si>
  <si>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</si>
  <si>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</si>
  <si>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</si>
  <si>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</si>
  <si>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</si>
  <si>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</si>
  <si>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</si>
  <si>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</si>
  <si>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</si>
  <si>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</si>
  <si>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</si>
  <si>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</si>
  <si>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</si>
  <si>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</si>
  <si>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</si>
  <si>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</si>
  <si>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</si>
  <si>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</si>
  <si>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</si>
  <si>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</si>
  <si>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</si>
  <si>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</si>
  <si>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</si>
  <si>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</si>
  <si>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</si>
  <si>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</si>
  <si>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</si>
  <si>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</si>
  <si>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</si>
  <si>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</si>
  <si>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</si>
  <si>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</si>
  <si>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</si>
  <si>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</si>
  <si>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</si>
  <si>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</si>
  <si>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</si>
  <si>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</si>
  <si>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</si>
  <si>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</si>
  <si>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</si>
  <si>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</si>
  <si>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</si>
  <si>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</si>
  <si>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</si>
  <si>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</si>
  <si>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</si>
  <si>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</si>
  <si>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</si>
  <si>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</si>
  <si>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</si>
  <si>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</si>
  <si>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</si>
  <si>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</si>
  <si>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</si>
  <si>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</si>
  <si>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</si>
  <si>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</si>
  <si>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</si>
  <si>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</si>
  <si>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</si>
  <si>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</si>
  <si>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</si>
  <si>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</si>
  <si>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</si>
  <si>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</si>
  <si>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</si>
  <si>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</si>
  <si>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</si>
  <si>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</si>
  <si>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</si>
  <si>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</si>
  <si>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</si>
  <si>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</si>
  <si>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</si>
  <si>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</si>
  <si>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</si>
  <si>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</si>
  <si>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</si>
  <si>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</si>
  <si>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</si>
  <si>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</si>
  <si>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</si>
  <si>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</si>
  <si>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</si>
  <si>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</si>
  <si>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</si>
  <si>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</si>
  <si>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</si>
  <si>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</si>
  <si>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</si>
  <si>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</si>
  <si>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</si>
  <si>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</si>
  <si>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</si>
  <si>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</si>
  <si>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</si>
  <si>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</si>
  <si>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</si>
  <si>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</si>
  <si>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</si>
  <si>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</si>
  <si>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</si>
  <si>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</si>
  <si>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</si>
  <si>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</si>
  <si>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</si>
  <si>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</si>
  <si>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</si>
  <si>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</si>
  <si>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</si>
  <si>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</si>
  <si>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</si>
  <si>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</si>
  <si>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</si>
  <si>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</si>
  <si>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</si>
  <si>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</si>
  <si>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</si>
  <si>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</si>
  <si>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</si>
  <si>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</si>
  <si>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</si>
  <si>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</si>
  <si>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</si>
  <si>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</si>
  <si>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</si>
  <si>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</si>
  <si>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</si>
  <si>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</si>
  <si>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</si>
  <si>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</si>
  <si>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</si>
  <si>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</si>
  <si>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</si>
  <si>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</si>
  <si>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</si>
  <si>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</si>
  <si>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</si>
  <si>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</si>
  <si>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</si>
  <si>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</si>
  <si>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</si>
  <si>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</si>
  <si>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</si>
  <si>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</si>
  <si>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</si>
  <si>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</si>
  <si>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</si>
  <si>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</si>
  <si>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</si>
  <si>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</si>
  <si>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</si>
  <si>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</si>
  <si>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</si>
  <si>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</si>
  <si>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</si>
  <si>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</si>
  <si>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</si>
  <si>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</si>
  <si>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</si>
  <si>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</si>
  <si>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</si>
  <si>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</si>
  <si>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</si>
  <si>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</si>
  <si>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</si>
  <si>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</si>
  <si>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</si>
  <si>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</si>
  <si>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</si>
  <si>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</si>
  <si>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</si>
  <si>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</si>
  <si>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</si>
  <si>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</si>
  <si>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</si>
  <si>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</si>
  <si>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</si>
  <si>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</si>
  <si>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</si>
  <si>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</si>
  <si>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</si>
  <si>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</si>
  <si>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</si>
  <si>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</si>
  <si>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</si>
  <si>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</si>
  <si>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</si>
  <si>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</si>
  <si>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</si>
  <si>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</si>
  <si>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</si>
  <si>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</si>
  <si>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</si>
  <si>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</si>
  <si>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</si>
  <si>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</si>
  <si>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</si>
  <si>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</si>
  <si>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</si>
  <si>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</si>
  <si>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</si>
  <si>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</si>
  <si>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</si>
  <si>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</si>
  <si>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</si>
  <si>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</si>
  <si>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</si>
  <si>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</si>
  <si>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</si>
  <si>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</si>
  <si>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</si>
  <si>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</si>
  <si>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</si>
  <si>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</si>
  <si>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</si>
  <si>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</si>
  <si>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</si>
  <si>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</si>
  <si>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</si>
  <si>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</si>
  <si>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</si>
  <si>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</si>
  <si>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</si>
  <si>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</si>
  <si>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</si>
  <si>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</si>
  <si>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</si>
  <si>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</si>
  <si>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</si>
  <si>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</si>
  <si>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</si>
  <si>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</si>
  <si>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</si>
  <si>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</si>
  <si>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</si>
  <si>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</si>
  <si>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</si>
  <si>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</si>
  <si>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</si>
  <si>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</si>
  <si>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</si>
  <si>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</si>
  <si>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</si>
  <si>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</si>
  <si>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</si>
  <si>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</si>
  <si>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</si>
  <si>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</si>
  <si>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</si>
  <si>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</si>
  <si>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</si>
  <si>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</si>
  <si>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</si>
  <si>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</si>
  <si>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</si>
  <si>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</si>
  <si>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</si>
  <si>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</si>
  <si>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</si>
  <si>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</si>
  <si>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</si>
  <si>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</si>
  <si>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</si>
  <si>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</si>
  <si>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</si>
  <si>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</si>
  <si>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</si>
  <si>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</si>
  <si>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</si>
  <si>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</si>
  <si>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</si>
  <si>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</si>
  <si>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</si>
  <si>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</si>
  <si>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</si>
  <si>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</si>
  <si>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</si>
  <si>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</si>
  <si>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</si>
  <si>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</si>
  <si>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</si>
  <si>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</si>
  <si>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</si>
  <si>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</si>
  <si>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</si>
  <si>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</si>
  <si>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</si>
  <si>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</si>
  <si>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</si>
  <si>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</si>
  <si>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</si>
  <si>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</si>
  <si>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</si>
  <si>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</si>
  <si>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</si>
  <si>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</si>
  <si>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</si>
  <si>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</si>
  <si>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</si>
  <si>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</si>
  <si>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</si>
  <si>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</si>
  <si>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</si>
  <si>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</si>
  <si>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</si>
  <si>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</si>
  <si>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</si>
  <si>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</si>
  <si>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</si>
  <si>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</si>
  <si>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</si>
  <si>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</si>
  <si>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</si>
  <si>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</si>
  <si>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</si>
  <si>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</si>
  <si>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</si>
  <si>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</si>
  <si>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</si>
  <si>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</si>
  <si>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</si>
  <si>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</si>
  <si>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</si>
  <si>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</si>
  <si>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</si>
  <si>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</si>
  <si>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</si>
  <si>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</si>
  <si>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</si>
  <si>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</si>
  <si>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</si>
  <si>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</si>
  <si>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</si>
  <si>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</si>
  <si>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</si>
  <si>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</si>
  <si>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</si>
  <si>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</si>
  <si>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</si>
  <si>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</si>
  <si>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</si>
  <si>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</si>
  <si>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</si>
  <si>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</si>
  <si>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</si>
  <si>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</si>
  <si>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</si>
  <si>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</si>
  <si>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</si>
  <si>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</si>
  <si>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</si>
  <si>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</si>
  <si>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</si>
  <si>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</si>
  <si>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</si>
  <si>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</si>
  <si>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</si>
  <si>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</si>
  <si>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</si>
  <si>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</si>
  <si>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</si>
  <si>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</si>
  <si>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</si>
  <si>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</si>
  <si>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</si>
  <si>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</si>
  <si>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</si>
  <si>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</si>
  <si>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</si>
  <si>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</si>
  <si>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</si>
  <si>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</si>
  <si>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</si>
  <si>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</si>
  <si>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</si>
  <si>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</si>
  <si>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</si>
  <si>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</si>
  <si>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</si>
  <si>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</si>
  <si>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</si>
  <si>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</si>
  <si>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</si>
  <si>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</si>
  <si>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</si>
  <si>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</si>
  <si>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</si>
  <si>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</si>
  <si>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</si>
  <si>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</si>
  <si>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</si>
  <si>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</si>
  <si>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</si>
  <si>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</si>
  <si>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</si>
  <si>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</si>
  <si>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</si>
  <si>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</si>
  <si>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</si>
  <si>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</si>
  <si>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</si>
  <si>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</si>
  <si>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</si>
  <si>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</si>
  <si>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</si>
  <si>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</si>
  <si>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</si>
  <si>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</si>
  <si>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</si>
  <si>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</si>
  <si>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</si>
  <si>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</si>
  <si>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</si>
  <si>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</si>
  <si>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</si>
  <si>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</si>
  <si>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</si>
  <si>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</si>
  <si>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</si>
  <si>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</si>
  <si>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</si>
  <si>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</si>
  <si>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</si>
  <si>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</si>
  <si>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</si>
  <si>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</si>
  <si>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</si>
  <si>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</si>
  <si>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</si>
  <si>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</si>
  <si>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</si>
  <si>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</si>
  <si>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</si>
  <si>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</si>
  <si>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</si>
  <si>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</si>
  <si>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</si>
  <si>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</si>
  <si>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</si>
  <si>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</si>
  <si>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</si>
  <si>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</si>
  <si>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</si>
  <si>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</si>
  <si>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</si>
  <si>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</si>
  <si>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</si>
  <si>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</si>
  <si>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</si>
  <si>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</si>
  <si>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</si>
  <si>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</si>
  <si>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</si>
  <si>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</si>
  <si>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</si>
  <si>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</si>
  <si>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</si>
  <si>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</si>
  <si>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</si>
  <si>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</si>
  <si>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</si>
  <si>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</si>
  <si>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</si>
  <si>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</si>
  <si>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</si>
  <si>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</si>
  <si>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</si>
  <si>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</si>
  <si>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</si>
  <si>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</si>
  <si>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</si>
  <si>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</si>
  <si>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</si>
  <si>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</si>
  <si>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</si>
  <si>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</si>
  <si>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</si>
  <si>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</si>
  <si>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</si>
  <si>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</si>
  <si>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</si>
  <si>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</si>
  <si>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</si>
  <si>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</si>
  <si>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</si>
  <si>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</si>
  <si>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</si>
  <si>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</si>
  <si>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</si>
  <si>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</si>
  <si>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</si>
  <si>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</si>
  <si>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</si>
  <si>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</si>
  <si>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</si>
  <si>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</si>
  <si>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</si>
  <si>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</si>
  <si>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</si>
  <si>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</si>
  <si>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</si>
  <si>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</si>
  <si>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</si>
  <si>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</si>
  <si>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</si>
  <si>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</si>
  <si>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</si>
  <si>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</si>
  <si>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</si>
  <si>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</si>
  <si>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</si>
  <si>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</si>
  <si>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</si>
  <si>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</si>
  <si>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</si>
  <si>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</si>
  <si>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</si>
  <si>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</si>
  <si>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</si>
  <si>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</si>
  <si>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</si>
  <si>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</si>
  <si>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</si>
  <si>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</si>
  <si>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</si>
  <si>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</si>
  <si>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</si>
  <si>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</si>
  <si>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</si>
  <si>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</si>
  <si>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</si>
  <si>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</si>
  <si>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</si>
  <si>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</si>
  <si>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</si>
  <si>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</si>
  <si>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</si>
  <si>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</si>
  <si>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</si>
  <si>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</si>
  <si>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</si>
  <si>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</si>
  <si>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</si>
  <si>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</si>
  <si>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</si>
  <si>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</si>
  <si>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</si>
  <si>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</si>
  <si>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</si>
  <si>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</si>
  <si>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</si>
  <si>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</si>
  <si>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</si>
  <si>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</si>
  <si>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</si>
  <si>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</si>
  <si>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</si>
  <si>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</si>
  <si>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</si>
  <si>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</si>
  <si>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</si>
  <si>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</si>
  <si>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</si>
  <si>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</si>
  <si>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</si>
  <si>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</si>
  <si>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</si>
  <si>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</si>
  <si>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</si>
  <si>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</si>
  <si>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</si>
  <si>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</si>
  <si>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</si>
  <si>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</si>
  <si>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</si>
  <si>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</si>
  <si>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</si>
  <si>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</si>
  <si>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</si>
  <si>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</si>
  <si>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</si>
  <si>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</si>
  <si>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</si>
  <si>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</si>
  <si>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</si>
  <si>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</si>
  <si>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</si>
  <si>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</si>
  <si>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</si>
  <si>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</si>
  <si>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</si>
  <si>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</si>
  <si>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</si>
  <si>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</si>
  <si>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</si>
  <si>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</si>
  <si>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</si>
  <si>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</si>
  <si>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</si>
  <si>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</si>
  <si>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</si>
  <si>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</si>
  <si>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</si>
  <si>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</si>
  <si>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</si>
  <si>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</si>
  <si>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</si>
  <si>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</si>
  <si>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</si>
  <si>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</si>
  <si>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</si>
  <si>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</si>
  <si>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</si>
  <si>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</si>
  <si>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</si>
  <si>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</si>
  <si>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</si>
  <si>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</si>
  <si>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</si>
  <si>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</si>
  <si>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</si>
  <si>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</si>
  <si>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</si>
  <si>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</si>
  <si>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</si>
  <si>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</si>
  <si>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</si>
  <si>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</si>
  <si>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</si>
  <si>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</si>
  <si>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</si>
  <si>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</si>
  <si>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</si>
  <si>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</si>
  <si>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</si>
  <si>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</si>
  <si>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</si>
  <si>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</si>
  <si>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</si>
  <si>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</si>
  <si>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</si>
  <si>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</si>
  <si>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</si>
  <si>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</si>
  <si>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</si>
  <si>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</si>
  <si>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</si>
  <si>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</si>
  <si>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</si>
  <si>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</si>
  <si>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</si>
  <si>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</si>
  <si>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</si>
  <si>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</si>
  <si>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</si>
  <si>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</si>
  <si>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</si>
  <si>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</si>
  <si>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</si>
  <si>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</si>
  <si>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</si>
  <si>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</si>
  <si>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</si>
  <si>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</si>
  <si>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</si>
  <si>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</si>
  <si>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</si>
  <si>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</si>
  <si>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</si>
  <si>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</si>
  <si>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</si>
  <si>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</si>
  <si>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</si>
  <si>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</si>
  <si>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</si>
  <si>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</si>
  <si>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</si>
  <si>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</si>
  <si>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</si>
  <si>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</si>
  <si>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</si>
  <si>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</si>
  <si>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</si>
  <si>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</si>
  <si>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</si>
  <si>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</si>
  <si>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</si>
  <si>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</si>
  <si>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</si>
  <si>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</si>
  <si>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</si>
  <si>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</si>
  <si>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</si>
  <si>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</si>
  <si>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</si>
  <si>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</si>
  <si>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</si>
  <si>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</si>
  <si>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</si>
  <si>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</si>
  <si>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</si>
  <si>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</si>
  <si>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</si>
  <si>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</si>
  <si>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</si>
  <si>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</si>
  <si>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</si>
  <si>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</si>
  <si>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</si>
  <si>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</si>
  <si>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</si>
  <si>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</si>
  <si>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</si>
  <si>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</si>
  <si>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</si>
  <si>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</si>
  <si>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</si>
  <si>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</si>
  <si>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</si>
  <si>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</si>
  <si>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</si>
  <si>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</si>
  <si>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</si>
  <si>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</si>
  <si>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</si>
  <si>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</si>
  <si>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</si>
  <si>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</si>
  <si>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</si>
  <si>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</si>
  <si>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</si>
  <si>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</si>
  <si>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</si>
  <si>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</si>
  <si>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</si>
  <si>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</si>
  <si>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</si>
  <si>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</si>
  <si>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</si>
  <si>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</si>
  <si>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</si>
  <si>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</si>
  <si>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</si>
  <si>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</si>
  <si>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</si>
  <si>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</si>
  <si>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</si>
  <si>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</si>
  <si>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</si>
  <si>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</si>
  <si>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</si>
  <si>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</si>
  <si>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</si>
  <si>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</si>
  <si>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</si>
  <si>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</si>
  <si>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</si>
  <si>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</si>
  <si>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</si>
  <si>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</si>
  <si>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</si>
  <si>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</si>
  <si>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</si>
  <si>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</si>
  <si>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</si>
  <si>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</si>
  <si>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</si>
  <si>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</si>
  <si>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</si>
  <si>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</si>
  <si>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</si>
  <si>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</si>
  <si>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</si>
  <si>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</si>
  <si>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</si>
  <si>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</si>
  <si>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</si>
  <si>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</si>
  <si>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</si>
  <si>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</si>
  <si>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</si>
  <si>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</si>
  <si>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</si>
  <si>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</si>
  <si>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</si>
  <si>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</si>
  <si>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</si>
  <si>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</si>
  <si>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</si>
  <si>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</si>
  <si>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</si>
  <si>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</si>
  <si>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</si>
  <si>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</si>
  <si>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</si>
  <si>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</si>
  <si>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</si>
  <si>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</si>
  <si>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</si>
  <si>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</si>
  <si>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</si>
  <si>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</si>
  <si>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</si>
  <si>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</si>
  <si>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</si>
  <si>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</si>
  <si>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</si>
  <si>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</si>
  <si>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</si>
  <si>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</si>
  <si>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</si>
  <si>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</si>
  <si>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</si>
  <si>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</si>
  <si>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</si>
  <si>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</si>
  <si>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</si>
  <si>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</si>
  <si>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</si>
  <si>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</si>
  <si>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</si>
  <si>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</si>
  <si>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</si>
  <si>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</si>
  <si>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</si>
  <si>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</si>
  <si>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</si>
  <si>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</si>
  <si>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</si>
  <si>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</si>
  <si>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</si>
  <si>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</si>
  <si>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</si>
  <si>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</si>
  <si>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</si>
  <si>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</si>
  <si>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</si>
  <si>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</si>
  <si>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</si>
  <si>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</si>
  <si>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</si>
  <si>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</si>
  <si>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</si>
  <si>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</si>
  <si>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</si>
  <si>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</si>
  <si>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</si>
  <si>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</si>
  <si>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</si>
  <si>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</si>
  <si>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</si>
  <si>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</si>
  <si>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</si>
  <si>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</si>
  <si>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</si>
  <si>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</si>
  <si>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</si>
  <si>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</si>
  <si>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</si>
  <si>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</si>
  <si>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</si>
  <si>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</si>
  <si>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</si>
  <si>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</si>
  <si>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</si>
  <si>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</si>
  <si>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</si>
  <si>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</si>
  <si>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</si>
  <si>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</si>
  <si>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</si>
  <si>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</si>
  <si>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</si>
  <si>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</si>
  <si>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</si>
  <si>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</si>
  <si>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</si>
  <si>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</si>
  <si>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</si>
  <si>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</si>
  <si>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</si>
  <si>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</si>
  <si>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</si>
  <si>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</si>
  <si>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</si>
  <si>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</si>
  <si>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</si>
  <si>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</si>
  <si>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</si>
  <si>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</si>
  <si>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</si>
  <si>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</si>
  <si>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</si>
  <si>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</si>
  <si>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</si>
  <si>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</si>
  <si>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</si>
  <si>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</si>
  <si>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</si>
  <si>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</si>
  <si>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</si>
  <si>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</si>
  <si>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</si>
  <si>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</si>
  <si>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</si>
  <si>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</si>
  <si>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</si>
  <si>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</si>
  <si>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</si>
  <si>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</si>
  <si>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</si>
  <si>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</si>
  <si>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</si>
  <si>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</si>
  <si>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</si>
  <si>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</si>
  <si>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</si>
  <si>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</si>
  <si>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</si>
  <si>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</si>
  <si>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</si>
  <si>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</si>
  <si>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</si>
  <si>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</si>
  <si>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</si>
  <si>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</si>
  <si>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</si>
  <si>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</si>
  <si>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</si>
  <si>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</si>
  <si>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</si>
  <si>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</si>
  <si>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</si>
  <si>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</si>
  <si>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</si>
  <si>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</si>
  <si>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</si>
  <si>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</si>
  <si>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</si>
  <si>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</si>
  <si>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</si>
  <si>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</si>
  <si>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</si>
  <si>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</si>
  <si>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</si>
  <si>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</si>
  <si>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</si>
  <si>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</si>
  <si>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</si>
  <si>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</si>
  <si>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</si>
  <si>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</si>
  <si>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</si>
  <si>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</si>
  <si>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</si>
  <si>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</si>
  <si>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</si>
  <si>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</si>
  <si>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</si>
  <si>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</si>
  <si>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</si>
  <si>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</si>
  <si>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</si>
  <si>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</si>
  <si>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</si>
  <si>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</si>
  <si>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</si>
  <si>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</si>
  <si>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</si>
  <si>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</si>
  <si>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</si>
  <si>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</si>
  <si>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</si>
  <si>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</si>
  <si>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</si>
  <si>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</si>
  <si>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</si>
  <si>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</si>
  <si>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</si>
  <si>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</si>
  <si>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</si>
  <si>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</si>
  <si>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</si>
  <si>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</si>
  <si>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</si>
  <si>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</si>
  <si>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</si>
  <si>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</si>
  <si>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</si>
  <si>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</si>
  <si>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</si>
  <si>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</si>
  <si>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</si>
  <si>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</si>
  <si>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</si>
  <si>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</si>
  <si>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</si>
  <si>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</si>
  <si>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</si>
  <si>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</si>
  <si>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</si>
  <si>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</si>
  <si>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</si>
  <si>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</si>
  <si>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</si>
  <si>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</si>
  <si>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</si>
  <si>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</si>
  <si>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</si>
  <si>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</si>
  <si>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</si>
  <si>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</si>
  <si>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</si>
  <si>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</si>
  <si>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</si>
  <si>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</si>
  <si>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</si>
  <si>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</si>
  <si>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</si>
  <si>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</si>
  <si>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</si>
  <si>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</si>
  <si>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</si>
  <si>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</si>
  <si>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</si>
  <si>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</si>
  <si>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</si>
  <si>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</si>
  <si>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</si>
  <si>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</si>
  <si>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</si>
  <si>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</si>
  <si>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</si>
  <si>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</si>
  <si>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</si>
  <si>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</si>
  <si>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</si>
  <si>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</si>
  <si>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</si>
  <si>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</si>
  <si>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</si>
  <si>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</si>
  <si>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</si>
  <si>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</si>
  <si>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</si>
  <si>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</si>
  <si>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</si>
  <si>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</si>
  <si>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</si>
  <si>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</si>
  <si>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</si>
  <si>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</si>
  <si>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</si>
  <si>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</si>
  <si>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</si>
  <si>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</si>
  <si>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</si>
  <si>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</si>
  <si>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</si>
  <si>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</si>
  <si>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</si>
  <si>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</si>
  <si>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</si>
  <si>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</si>
  <si>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</si>
  <si>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</si>
  <si>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</si>
  <si>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</si>
  <si>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</si>
  <si>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</si>
  <si>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</si>
  <si>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</si>
  <si>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</si>
  <si>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</si>
  <si>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</si>
  <si>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</si>
  <si>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</si>
  <si>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</si>
  <si>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</si>
  <si>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</si>
  <si>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</si>
  <si>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</si>
  <si>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</si>
  <si>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</si>
  <si>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</si>
  <si>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</si>
  <si>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</si>
  <si>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</si>
  <si>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</si>
  <si>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</si>
  <si>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</si>
  <si>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</si>
  <si>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</si>
  <si>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</si>
  <si>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</si>
  <si>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</si>
  <si>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</si>
  <si>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</si>
  <si>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</si>
  <si>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</si>
  <si>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</si>
  <si>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</si>
  <si>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</si>
  <si>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</si>
  <si>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</si>
  <si>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</si>
  <si>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</si>
  <si>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</si>
  <si>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</si>
  <si>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</si>
  <si>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</si>
  <si>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</si>
  <si>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</si>
  <si>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</si>
  <si>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</si>
  <si>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</si>
  <si>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</si>
  <si>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</si>
  <si>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</si>
  <si>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</si>
  <si>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</si>
  <si>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</si>
  <si>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</si>
  <si>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</si>
  <si>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</si>
  <si>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</si>
  <si>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</si>
  <si>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</si>
  <si>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</si>
  <si>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</si>
  <si>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</si>
  <si>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</si>
  <si>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</si>
  <si>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</si>
  <si>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</si>
  <si>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</si>
  <si>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</si>
  <si>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</si>
  <si>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</si>
  <si>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</si>
  <si>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</si>
  <si>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</si>
  <si>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</si>
  <si>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</si>
  <si>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</si>
  <si>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</si>
  <si>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</si>
  <si>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</si>
  <si>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</si>
  <si>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</si>
  <si>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</si>
  <si>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</si>
  <si>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</si>
  <si>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</si>
  <si>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</si>
  <si>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</si>
  <si>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</si>
  <si>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</si>
  <si>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</si>
  <si>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</si>
  <si>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</si>
  <si>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</si>
  <si>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</si>
  <si>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</si>
  <si>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</si>
  <si>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</si>
  <si>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</si>
  <si>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</si>
  <si>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</si>
  <si>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</si>
  <si>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</si>
  <si>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</si>
  <si>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</si>
  <si>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</si>
  <si>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</si>
  <si>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</si>
  <si>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</si>
  <si>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</si>
  <si>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</si>
  <si>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</si>
  <si>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</si>
  <si>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</si>
  <si>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</si>
  <si>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</si>
  <si>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</si>
  <si>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</si>
  <si>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</si>
  <si>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</si>
  <si>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</si>
  <si>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</si>
  <si>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</si>
  <si>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</si>
  <si>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</si>
  <si>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</si>
  <si>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</si>
  <si>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</si>
  <si>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</si>
  <si>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</si>
  <si>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</si>
  <si>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</si>
  <si>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</si>
  <si>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</si>
  <si>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</si>
  <si>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</si>
  <si>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</si>
  <si>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</si>
  <si>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</si>
  <si>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</si>
  <si>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</si>
  <si>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</si>
  <si>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</si>
  <si>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</si>
  <si>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</si>
  <si>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</si>
  <si>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</si>
  <si>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</si>
  <si>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</si>
  <si>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</si>
  <si>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</si>
  <si>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</si>
  <si>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</si>
  <si>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</si>
  <si>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</si>
  <si>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</si>
  <si>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</si>
  <si>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</si>
  <si>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</si>
  <si>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</si>
  <si>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</si>
  <si>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</si>
  <si>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</si>
  <si>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</si>
  <si>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</si>
  <si>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</si>
  <si>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</si>
  <si>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</si>
  <si>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</si>
  <si>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</si>
  <si>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</si>
  <si>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</si>
  <si>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</si>
  <si>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</si>
  <si>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</si>
  <si>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</si>
  <si>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</si>
  <si>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</si>
  <si>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</si>
  <si>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</si>
  <si>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</si>
  <si>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</si>
  <si>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</si>
  <si>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</si>
  <si>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</si>
  <si>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</si>
  <si>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</si>
  <si>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</si>
  <si>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</si>
  <si>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</si>
  <si>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</si>
  <si>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</si>
  <si>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</si>
  <si>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</si>
  <si>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</si>
  <si>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</si>
  <si>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</si>
  <si>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</si>
  <si>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</si>
  <si>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</si>
  <si>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</si>
  <si>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</si>
  <si>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</si>
  <si>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</si>
  <si>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</si>
  <si>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</si>
  <si>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</si>
  <si>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</si>
  <si>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</si>
  <si>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</si>
  <si>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</si>
  <si>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</si>
  <si>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</si>
  <si>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</si>
  <si>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</si>
  <si>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</si>
  <si>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</si>
  <si>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</si>
  <si>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</si>
  <si>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</si>
  <si>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</si>
  <si>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</si>
  <si>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</si>
  <si>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</si>
  <si>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</si>
  <si>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</si>
  <si>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</si>
  <si>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</si>
  <si>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</si>
  <si>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</si>
  <si>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</si>
  <si>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</si>
  <si>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</si>
  <si>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</si>
  <si>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</si>
  <si>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</si>
  <si>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</si>
  <si>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</si>
  <si>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</si>
  <si>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</si>
  <si>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</si>
  <si>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</si>
  <si>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</si>
  <si>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</si>
  <si>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</si>
  <si>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</si>
  <si>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</si>
  <si>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</si>
  <si>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</si>
  <si>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</si>
  <si>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</si>
  <si>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</si>
  <si>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</si>
  <si>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</si>
  <si>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</si>
  <si>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</si>
  <si>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</si>
  <si>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</si>
  <si>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</si>
  <si>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</si>
  <si>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</si>
  <si>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</si>
  <si>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</si>
  <si>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</si>
  <si>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</si>
  <si>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</si>
  <si>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</si>
  <si>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</si>
  <si>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</si>
  <si>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</si>
  <si>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</si>
  <si>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</si>
  <si>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</si>
  <si>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</si>
  <si>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</si>
  <si>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</si>
  <si>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</si>
  <si>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</si>
  <si>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</si>
  <si>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</si>
  <si>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</si>
  <si>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</si>
  <si>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</si>
  <si>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</si>
  <si>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</si>
  <si>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</si>
  <si>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</si>
  <si>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</si>
  <si>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</si>
  <si>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</si>
  <si>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</si>
  <si>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</si>
  <si>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</si>
  <si>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</si>
  <si>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</si>
  <si>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</si>
  <si>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</si>
  <si>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</si>
  <si>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</si>
  <si>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</si>
  <si>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</si>
  <si>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</si>
  <si>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</si>
  <si>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</si>
  <si>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</si>
  <si>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</si>
  <si>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</si>
  <si>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</si>
  <si>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</si>
  <si>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</si>
  <si>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</si>
  <si>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</si>
  <si>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</si>
  <si>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</si>
  <si>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</si>
  <si>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</si>
  <si>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</si>
  <si>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</si>
  <si>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</si>
  <si>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</si>
  <si>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</si>
  <si>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</si>
  <si>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</si>
  <si>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</si>
  <si>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</si>
  <si>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</si>
  <si>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</si>
  <si>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</si>
  <si>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</si>
  <si>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</si>
  <si>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</si>
  <si>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</si>
  <si>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</si>
  <si>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</si>
  <si>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</si>
  <si>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</si>
  <si>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</si>
  <si>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</si>
  <si>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</si>
  <si>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</si>
  <si>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</si>
  <si>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</si>
  <si>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</si>
  <si>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</si>
  <si>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</si>
  <si>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</si>
  <si>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</si>
  <si>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</si>
  <si>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</si>
  <si>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</si>
  <si>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</si>
  <si>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</si>
  <si>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</si>
  <si>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</si>
  <si>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</si>
  <si>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</si>
  <si>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</si>
  <si>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</si>
  <si>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</si>
  <si>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</si>
  <si>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</si>
  <si>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</si>
  <si>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</si>
  <si>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</si>
  <si>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</si>
  <si>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</si>
  <si>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</si>
  <si>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</si>
  <si>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</si>
  <si>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</si>
  <si>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</si>
  <si>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</si>
  <si>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</si>
  <si>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</si>
  <si>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</si>
  <si>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</si>
  <si>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</si>
  <si>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</si>
  <si>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</si>
  <si>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</si>
  <si>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</si>
  <si>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</si>
  <si>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</si>
  <si>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</si>
  <si>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</si>
  <si>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</si>
  <si>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</si>
  <si>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</si>
  <si>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</si>
  <si>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</si>
  <si>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</si>
  <si>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</si>
  <si>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</si>
  <si>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</si>
  <si>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</si>
  <si>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</si>
  <si>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</si>
  <si>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</si>
  <si>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</si>
  <si>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</si>
  <si>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</si>
  <si>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</si>
  <si>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</si>
  <si>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</si>
  <si>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</si>
  <si>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</si>
  <si>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</si>
  <si>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</si>
  <si>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</si>
  <si>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</si>
  <si>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</si>
  <si>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</si>
  <si>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</si>
  <si>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</si>
  <si>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</si>
  <si>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</si>
  <si>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</si>
  <si>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</si>
  <si>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</si>
  <si>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</si>
  <si>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</si>
  <si>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</si>
  <si>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</si>
  <si>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</si>
  <si>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</si>
  <si>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</si>
  <si>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</si>
  <si>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</si>
  <si>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</si>
  <si>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</si>
  <si>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</si>
  <si>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</si>
  <si>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</si>
  <si>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</si>
  <si>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</si>
  <si>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</si>
  <si>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</si>
  <si>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</si>
  <si>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</si>
  <si>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</si>
  <si>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</si>
  <si>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</si>
  <si>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</si>
  <si>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</si>
  <si>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</si>
  <si>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</si>
  <si>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</si>
  <si>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</si>
  <si>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</si>
  <si>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</si>
  <si>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</si>
  <si>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</si>
  <si>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</si>
  <si>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</si>
  <si>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</si>
  <si>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</si>
  <si>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</si>
  <si>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</si>
  <si>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</si>
  <si>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</si>
  <si>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</si>
  <si>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</si>
  <si>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</si>
  <si>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</si>
  <si>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</si>
  <si>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</si>
  <si>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</si>
  <si>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</si>
  <si>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</si>
  <si>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</si>
  <si>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</si>
  <si>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</si>
  <si>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</si>
  <si>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</si>
  <si>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</si>
  <si>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</si>
  <si>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</si>
  <si>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</si>
  <si>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</si>
  <si>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</si>
  <si>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</si>
  <si>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</si>
  <si>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</si>
  <si>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</si>
  <si>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</si>
  <si>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</si>
  <si>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</si>
  <si>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</si>
  <si>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</si>
  <si>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</si>
  <si>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</si>
  <si>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</si>
  <si>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</si>
  <si>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</si>
  <si>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</si>
  <si>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</si>
  <si>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</si>
  <si>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</si>
  <si>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</si>
  <si>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</si>
  <si>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</si>
  <si>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</si>
  <si>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</si>
  <si>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</si>
  <si>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</si>
  <si>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</si>
  <si>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</si>
  <si>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</si>
  <si>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</si>
  <si>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</si>
  <si>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</si>
  <si>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</si>
  <si>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</si>
  <si>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</si>
  <si>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</si>
  <si>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</si>
  <si>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</si>
  <si>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</si>
  <si>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</si>
  <si>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</si>
  <si>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</si>
  <si>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</si>
  <si>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</si>
  <si>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</si>
  <si>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</si>
  <si>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</si>
  <si>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</si>
  <si>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</si>
  <si>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</si>
  <si>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</si>
  <si>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</si>
  <si>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</si>
  <si>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</si>
  <si>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</si>
  <si>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</si>
  <si>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</si>
  <si>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</si>
  <si>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</si>
  <si>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</si>
  <si>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</si>
  <si>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</si>
  <si>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</si>
  <si>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</si>
  <si>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</si>
  <si>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</si>
  <si>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</si>
  <si>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</si>
  <si>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</si>
  <si>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</si>
  <si>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</si>
  <si>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</si>
  <si>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</si>
  <si>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</si>
  <si>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</si>
  <si>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</si>
  <si>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</si>
  <si>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</si>
  <si>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</si>
  <si>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</si>
  <si>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</si>
  <si>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</si>
  <si>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</si>
  <si>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</si>
  <si>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</si>
  <si>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</si>
  <si>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</si>
  <si>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</si>
  <si>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</si>
  <si>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</si>
  <si>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</si>
  <si>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</si>
  <si>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</si>
  <si>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</si>
  <si>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</si>
  <si>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</si>
  <si>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</si>
  <si>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</si>
  <si>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</si>
  <si>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</si>
  <si>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</si>
  <si>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</si>
  <si>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</si>
  <si>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</si>
  <si>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</si>
  <si>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</si>
  <si>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</si>
  <si>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</si>
  <si>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</si>
  <si>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</si>
  <si>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</si>
  <si>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</si>
  <si>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</si>
  <si>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</si>
  <si>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</si>
  <si>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</si>
  <si>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</si>
  <si>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</si>
  <si>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</si>
  <si>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</si>
  <si>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</si>
  <si>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</si>
  <si>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</si>
  <si>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</si>
  <si>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</si>
  <si>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</si>
  <si>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</si>
  <si>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</si>
  <si>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</si>
  <si>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</si>
  <si>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</si>
  <si>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</si>
  <si>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</si>
  <si>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</si>
  <si>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</si>
  <si>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</si>
  <si>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</si>
  <si>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</si>
  <si>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</si>
  <si>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</si>
  <si>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</si>
  <si>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</si>
  <si>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</si>
  <si>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</si>
  <si>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</si>
  <si>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</si>
  <si>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</si>
  <si>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</si>
  <si>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</si>
  <si>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</si>
  <si>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</si>
  <si>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</si>
  <si>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</si>
  <si>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</si>
  <si>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</si>
  <si>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</si>
  <si>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</si>
  <si>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</si>
  <si>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</si>
  <si>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</si>
  <si>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</si>
  <si>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</si>
  <si>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</si>
  <si>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</si>
  <si>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</si>
  <si>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</si>
  <si>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</si>
  <si>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</si>
  <si>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</si>
  <si>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</si>
  <si>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</si>
  <si>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</si>
  <si>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</si>
  <si>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</si>
  <si>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</si>
  <si>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</si>
  <si>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</si>
  <si>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</si>
  <si>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</si>
  <si>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</si>
  <si>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</si>
  <si>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</si>
  <si>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</si>
  <si>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</si>
  <si>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</si>
  <si>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</si>
  <si>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</si>
  <si>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</si>
  <si>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</si>
  <si>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</si>
  <si>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</si>
  <si>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</si>
  <si>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</si>
  <si>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</si>
  <si>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</si>
  <si>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</si>
  <si>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</si>
  <si>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</si>
  <si>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</si>
  <si>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</si>
  <si>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</si>
  <si>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</si>
  <si>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</si>
  <si>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</si>
  <si>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</si>
  <si>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</si>
  <si>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</si>
  <si>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</si>
  <si>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</si>
  <si>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</si>
  <si>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</si>
  <si>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</si>
  <si>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</si>
  <si>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</si>
  <si>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</si>
  <si>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</si>
  <si>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</si>
  <si>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</si>
  <si>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</si>
  <si>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</si>
  <si>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</si>
  <si>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</si>
  <si>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</si>
  <si>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</si>
  <si>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</si>
  <si>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</si>
  <si>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</si>
  <si>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</si>
  <si>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</si>
  <si>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</si>
  <si>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</si>
  <si>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</si>
  <si>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</si>
  <si>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</si>
  <si>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</si>
  <si>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</si>
  <si>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</si>
  <si>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</si>
  <si>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</si>
  <si>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</si>
  <si>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</si>
  <si>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</si>
  <si>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</si>
  <si>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</si>
  <si>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</si>
  <si>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</si>
  <si>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</si>
  <si>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</si>
  <si>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</si>
  <si>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</si>
  <si>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</si>
  <si>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</si>
  <si>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</si>
  <si>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</si>
  <si>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</si>
  <si>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</si>
  <si>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</si>
  <si>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</si>
  <si>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</si>
  <si>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</si>
  <si>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</si>
  <si>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</si>
  <si>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</si>
  <si>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</si>
  <si>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</si>
  <si>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</si>
  <si>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</si>
  <si>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</si>
  <si>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</si>
  <si>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</si>
  <si>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</si>
  <si>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</si>
  <si>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</si>
  <si>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</si>
  <si>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</si>
  <si>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</si>
  <si>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</si>
  <si>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</si>
  <si>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</si>
  <si>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</si>
  <si>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</si>
  <si>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</si>
  <si>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</si>
  <si>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</si>
  <si>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</si>
  <si>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</si>
  <si>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</si>
  <si>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</si>
  <si>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</si>
  <si>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</si>
  <si>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</si>
  <si>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</si>
  <si>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</si>
  <si>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</si>
  <si>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</si>
  <si>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</si>
  <si>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</si>
  <si>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</si>
  <si>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</si>
  <si>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</si>
  <si>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</si>
  <si>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</si>
  <si>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</si>
  <si>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</si>
  <si>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</si>
  <si>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</si>
  <si>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</si>
  <si>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</si>
  <si>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</si>
  <si>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</si>
  <si>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</si>
  <si>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</si>
  <si>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</si>
  <si>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</si>
  <si>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</si>
  <si>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</si>
  <si>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</si>
  <si>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</si>
  <si>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</si>
  <si>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</si>
  <si>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</si>
  <si>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</si>
  <si>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</si>
  <si>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</si>
  <si>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</si>
  <si>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</si>
  <si>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</si>
  <si>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</si>
  <si>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</si>
  <si>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</si>
  <si>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</si>
  <si>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</si>
  <si>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</si>
  <si>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</si>
  <si>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</si>
  <si>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</si>
  <si>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</si>
  <si>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</si>
  <si>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</si>
  <si>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</si>
  <si>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</si>
  <si>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</si>
  <si>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</si>
  <si>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</si>
  <si>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</si>
  <si>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</si>
  <si>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</si>
  <si>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</si>
  <si>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</si>
  <si>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</si>
  <si>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</si>
  <si>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</si>
  <si>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</si>
  <si>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</si>
  <si>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</si>
  <si>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</si>
  <si>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</si>
  <si>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</si>
  <si>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</si>
  <si>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</si>
  <si>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</si>
  <si>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</si>
  <si>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</si>
  <si>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</si>
  <si>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</si>
  <si>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</si>
  <si>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</si>
  <si>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</si>
  <si>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</si>
  <si>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</si>
  <si>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</si>
  <si>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</si>
  <si>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</si>
  <si>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</si>
  <si>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</si>
  <si>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</si>
  <si>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</si>
  <si>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</si>
  <si>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</si>
  <si>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</si>
  <si>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</si>
  <si>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</si>
  <si>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</si>
  <si>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</si>
  <si>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</si>
  <si>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</si>
  <si>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</si>
  <si>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</si>
  <si>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</si>
  <si>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</si>
  <si>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</si>
  <si>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</si>
  <si>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</si>
  <si>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</si>
  <si>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</si>
  <si>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</si>
  <si>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</si>
  <si>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</si>
  <si>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</si>
  <si>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</si>
  <si>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</si>
  <si>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</si>
  <si>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</si>
  <si>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</si>
  <si>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</si>
  <si>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</si>
  <si>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</si>
  <si>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</si>
  <si>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</si>
  <si>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</si>
  <si>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</si>
  <si>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</si>
  <si>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</si>
  <si>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</si>
  <si>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</si>
  <si>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</si>
  <si>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</si>
  <si>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</si>
  <si>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</si>
  <si>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</si>
  <si>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</si>
  <si>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</si>
  <si>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</si>
  <si>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</si>
  <si>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</si>
  <si>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</si>
  <si>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</si>
  <si>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</si>
  <si>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</si>
  <si>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</si>
  <si>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</si>
  <si>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</si>
  <si>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</si>
  <si>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</si>
  <si>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</si>
  <si>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</si>
  <si>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</si>
  <si>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</si>
  <si>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</si>
  <si>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</si>
  <si>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</si>
  <si>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</si>
  <si>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</si>
  <si>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</si>
  <si>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</si>
  <si>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</si>
  <si>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</si>
  <si>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</si>
  <si>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</si>
  <si>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</si>
  <si>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</si>
  <si>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</si>
  <si>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</si>
  <si>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</si>
  <si>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</si>
  <si>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</si>
  <si>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</si>
  <si>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</si>
  <si>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</si>
  <si>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</si>
  <si>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</si>
  <si>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</si>
  <si>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</si>
  <si>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</si>
  <si>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</si>
  <si>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</si>
  <si>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</si>
  <si>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</si>
  <si>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</si>
  <si>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</si>
  <si>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</si>
  <si>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</si>
  <si>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</si>
  <si>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</si>
  <si>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</si>
  <si>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</si>
  <si>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</si>
  <si>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</si>
  <si>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</si>
  <si>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</si>
  <si>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</si>
  <si>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</si>
  <si>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</si>
  <si>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</si>
  <si>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</si>
  <si>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</si>
  <si>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</si>
  <si>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</si>
  <si>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</si>
  <si>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</si>
  <si>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</si>
  <si>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</si>
  <si>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</si>
  <si>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</si>
  <si>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</si>
  <si>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</si>
  <si>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</si>
  <si>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</si>
  <si>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</si>
  <si>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</si>
  <si>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</si>
  <si>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</si>
  <si>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</si>
  <si>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</si>
  <si>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</si>
  <si>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</si>
  <si>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</si>
  <si>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</si>
  <si>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</si>
  <si>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</si>
  <si>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</si>
  <si>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</si>
  <si>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</si>
  <si>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</si>
  <si>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</si>
  <si>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</si>
  <si>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</si>
  <si>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</si>
  <si>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</si>
  <si>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</si>
  <si>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</si>
  <si>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</si>
  <si>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</si>
  <si>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</si>
  <si>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</si>
  <si>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</si>
  <si>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</si>
  <si>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</si>
  <si>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</si>
  <si>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</si>
  <si>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</si>
  <si>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</si>
  <si>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</si>
  <si>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</si>
  <si>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</si>
  <si>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</si>
  <si>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</si>
  <si>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</si>
  <si>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</si>
  <si>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</si>
  <si>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</si>
  <si>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</si>
  <si>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</si>
  <si>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</si>
  <si>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</si>
  <si>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</si>
  <si>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</si>
  <si>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</si>
  <si>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</si>
  <si>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</si>
  <si>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</si>
  <si>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</si>
  <si>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</si>
  <si>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</si>
  <si>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</si>
  <si>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</si>
  <si>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</si>
  <si>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</si>
  <si>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</si>
  <si>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</si>
  <si>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</si>
  <si>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</si>
  <si>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</si>
  <si>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</si>
  <si>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</si>
  <si>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</si>
  <si>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</si>
  <si>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</si>
  <si>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</si>
  <si>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</si>
  <si>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</si>
  <si>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</si>
  <si>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</si>
  <si>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</si>
  <si>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</si>
  <si>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</si>
  <si>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</si>
  <si>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</si>
  <si>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</si>
  <si>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</si>
  <si>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</si>
  <si>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</si>
  <si>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</si>
  <si>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</si>
  <si>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</si>
  <si>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</si>
  <si>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</si>
  <si>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</si>
  <si>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</si>
  <si>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</si>
  <si>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</si>
  <si>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</si>
  <si>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</si>
  <si>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</si>
  <si>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</si>
  <si>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</si>
  <si>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</si>
  <si>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</si>
  <si>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</si>
  <si>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</si>
  <si>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</si>
  <si>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</si>
  <si>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</si>
  <si>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</si>
  <si>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</si>
  <si>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</si>
  <si>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</si>
  <si>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</si>
  <si>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</si>
  <si>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</si>
  <si>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</si>
  <si>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</si>
  <si>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</si>
  <si>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</si>
  <si>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</si>
  <si>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</si>
  <si>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</si>
  <si>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</si>
  <si>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</si>
  <si>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</si>
  <si>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</si>
  <si>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</si>
  <si>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</si>
  <si>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</si>
  <si>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</si>
  <si>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</si>
  <si>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</si>
  <si>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</si>
  <si>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</si>
  <si>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</si>
  <si>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</si>
  <si>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</si>
  <si>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</si>
  <si>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</si>
  <si>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</si>
  <si>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</si>
  <si>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</si>
  <si>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</si>
  <si>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</si>
  <si>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</si>
  <si>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</si>
  <si>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</si>
  <si>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</si>
  <si>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</si>
  <si>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</si>
  <si>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</si>
  <si>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</si>
  <si>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</si>
  <si>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</si>
  <si>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</si>
  <si>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</si>
  <si>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</si>
  <si>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</si>
  <si>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</si>
  <si>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</si>
  <si>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</si>
  <si>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</si>
  <si>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</si>
  <si>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</si>
  <si>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</si>
  <si>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</si>
  <si>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</si>
  <si>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</si>
  <si>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</si>
  <si>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</si>
  <si>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</si>
  <si>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</si>
  <si>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</si>
  <si>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</si>
  <si>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</si>
  <si>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</si>
  <si>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</si>
  <si>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</si>
  <si>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</si>
  <si>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</si>
  <si>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</si>
  <si>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</si>
  <si>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</si>
  <si>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</si>
  <si>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</si>
  <si>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</si>
  <si>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</si>
  <si>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</si>
  <si>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</si>
  <si>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</si>
  <si>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</si>
  <si>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</si>
  <si>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</si>
  <si>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</si>
  <si>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</si>
  <si>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</si>
  <si>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</si>
  <si>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</si>
  <si>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</si>
  <si>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</si>
  <si>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</si>
  <si>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</si>
  <si>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</si>
  <si>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</si>
  <si>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</si>
  <si>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</si>
  <si>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</si>
  <si>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</si>
  <si>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</si>
  <si>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</si>
  <si>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</si>
  <si>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</si>
  <si>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</si>
  <si>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</si>
  <si>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</si>
  <si>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</si>
  <si>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</si>
  <si>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</si>
  <si>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</si>
  <si>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</si>
  <si>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</si>
  <si>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</si>
  <si>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</si>
  <si>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</si>
  <si>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</si>
  <si>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</si>
  <si>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</si>
  <si>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</si>
  <si>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</si>
  <si>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</si>
  <si>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</si>
  <si>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</si>
  <si>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</si>
  <si>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</si>
  <si>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</si>
  <si>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</si>
  <si>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</si>
  <si>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</si>
  <si>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</si>
  <si>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</si>
  <si>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</si>
  <si>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</si>
  <si>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</si>
  <si>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</si>
  <si>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</si>
  <si>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</si>
  <si>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</si>
  <si>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</si>
  <si>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</si>
  <si>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</si>
  <si>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</si>
  <si>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</si>
  <si>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</si>
  <si>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</si>
  <si>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</si>
  <si>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</si>
  <si>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</si>
  <si>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</si>
  <si>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</si>
  <si>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</si>
  <si>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</si>
  <si>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</si>
  <si>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</si>
  <si>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</si>
  <si>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</si>
  <si>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</si>
  <si>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</si>
  <si>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</si>
  <si>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</si>
  <si>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</si>
  <si>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</si>
  <si>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</si>
  <si>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</si>
  <si>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</si>
  <si>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</si>
  <si>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</si>
  <si>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</si>
  <si>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</si>
  <si>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</si>
  <si>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</si>
  <si>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</si>
  <si>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</si>
  <si>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</si>
  <si>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</si>
  <si>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</si>
  <si>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</si>
  <si>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</si>
  <si>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</si>
  <si>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</si>
  <si>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</si>
  <si>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</si>
  <si>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</si>
  <si>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</si>
  <si>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</si>
  <si>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</si>
  <si>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</si>
  <si>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</si>
  <si>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</si>
  <si>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</si>
  <si>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</si>
  <si>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</si>
  <si>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</si>
  <si>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</si>
  <si>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</si>
  <si>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</si>
  <si>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</si>
  <si>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</si>
  <si>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</si>
  <si>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</si>
  <si>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</si>
  <si>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</si>
  <si>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</si>
  <si>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</si>
  <si>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</si>
  <si>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</si>
  <si>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</si>
  <si>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</si>
  <si>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</si>
  <si>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</si>
  <si>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</si>
  <si>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</si>
  <si>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</si>
  <si>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</si>
  <si>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</si>
  <si>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</si>
  <si>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</si>
  <si>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</si>
  <si>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</si>
  <si>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</si>
  <si>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</si>
  <si>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</si>
  <si>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</si>
  <si>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</si>
  <si>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</si>
  <si>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</si>
  <si>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</si>
  <si>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</si>
  <si>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</si>
  <si>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</si>
  <si>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</si>
  <si>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</si>
  <si>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</si>
  <si>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</si>
  <si>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</si>
  <si>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</si>
  <si>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</si>
  <si>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</si>
  <si>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</si>
  <si>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</si>
  <si>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</si>
  <si>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</si>
  <si>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</si>
  <si>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</si>
  <si>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</si>
  <si>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</si>
  <si>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</si>
  <si>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</si>
  <si>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</si>
  <si>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</si>
  <si>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</si>
  <si>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</si>
  <si>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</si>
  <si>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</si>
  <si>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</si>
  <si>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</si>
  <si>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</si>
  <si>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</si>
  <si>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</si>
  <si>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</si>
  <si>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</si>
  <si>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</si>
  <si>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</si>
  <si>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</si>
  <si>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</si>
  <si>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</si>
  <si>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</si>
  <si>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</si>
  <si>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</si>
  <si>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</si>
  <si>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</si>
  <si>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</si>
  <si>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</si>
  <si>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</si>
  <si>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</si>
  <si>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</si>
  <si>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</si>
  <si>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</si>
  <si>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</si>
  <si>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</si>
  <si>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</si>
  <si>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</si>
  <si>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</si>
  <si>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</si>
  <si>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</si>
  <si>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</si>
  <si>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</si>
  <si>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</si>
  <si>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</si>
  <si>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</si>
  <si>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</si>
  <si>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</si>
  <si>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</si>
  <si>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</si>
  <si>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</si>
  <si>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</si>
  <si>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</si>
  <si>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</si>
  <si>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</si>
  <si>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</si>
  <si>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</si>
  <si>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</si>
  <si>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</si>
  <si>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</si>
  <si>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</si>
  <si>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</si>
  <si>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</si>
  <si>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</si>
  <si>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</si>
  <si>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</si>
  <si>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</si>
  <si>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</si>
  <si>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</si>
  <si>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</si>
  <si>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</si>
  <si>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</si>
  <si>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</si>
  <si>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</si>
  <si>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</si>
  <si>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</si>
  <si>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</si>
  <si>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</si>
  <si>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</si>
  <si>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</si>
  <si>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</si>
  <si>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</si>
  <si>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</si>
  <si>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</si>
  <si>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</si>
  <si>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</si>
  <si>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</si>
  <si>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</si>
  <si>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</si>
  <si>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</si>
  <si>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</si>
  <si>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</si>
  <si>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</si>
  <si>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</si>
  <si>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</si>
  <si>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</si>
  <si>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</si>
  <si>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</si>
  <si>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</si>
  <si>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</si>
  <si>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</si>
  <si>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</si>
  <si>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</si>
  <si>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</si>
  <si>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</si>
  <si>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</si>
  <si>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</si>
  <si>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</si>
  <si>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</si>
  <si>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</si>
  <si>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</si>
  <si>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</si>
  <si>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</si>
  <si>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</si>
  <si>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</si>
  <si>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</si>
  <si>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</si>
  <si>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</si>
  <si>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</si>
  <si>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</si>
  <si>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</si>
  <si>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</si>
  <si>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</si>
  <si>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</si>
  <si>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</si>
  <si>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</si>
  <si>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</si>
  <si>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</si>
  <si>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</si>
  <si>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</si>
  <si>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</si>
  <si>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</si>
  <si>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</si>
  <si>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</si>
  <si>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</si>
  <si>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</si>
  <si>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</si>
  <si>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</si>
  <si>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</si>
  <si>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</si>
  <si>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</si>
  <si>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</si>
  <si>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</si>
  <si>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</si>
  <si>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</si>
  <si>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</si>
  <si>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</si>
  <si>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</si>
  <si>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</si>
  <si>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</si>
  <si>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</si>
  <si>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</si>
  <si>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</si>
  <si>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</si>
  <si>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</si>
  <si>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</si>
  <si>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</si>
  <si>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</si>
  <si>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</si>
  <si>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</si>
  <si>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</si>
  <si>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</si>
  <si>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</si>
  <si>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</si>
  <si>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</si>
  <si>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</si>
  <si>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</si>
  <si>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</si>
  <si>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</si>
  <si>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</si>
  <si>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</si>
  <si>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</si>
  <si>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</si>
  <si>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</si>
  <si>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</si>
  <si>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</si>
  <si>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</si>
  <si>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</si>
  <si>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</si>
  <si>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</si>
  <si>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</si>
  <si>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</si>
  <si>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</si>
  <si>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</si>
  <si>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</si>
  <si>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</si>
  <si>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</si>
  <si>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</si>
  <si>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</si>
  <si>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</si>
  <si>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</si>
  <si>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</si>
  <si>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</si>
  <si>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</si>
  <si>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</si>
  <si>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</si>
  <si>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</si>
  <si>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</si>
  <si>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</si>
  <si>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</si>
  <si>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</si>
  <si>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</si>
  <si>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</si>
  <si>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</si>
  <si>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</si>
  <si>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</si>
  <si>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</si>
  <si>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</si>
  <si>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</si>
  <si>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</si>
  <si>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</si>
  <si>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</si>
  <si>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</si>
  <si>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</si>
  <si>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</si>
  <si>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</si>
  <si>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</si>
  <si>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</si>
  <si>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</si>
  <si>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</si>
  <si>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</si>
  <si>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</si>
  <si>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</si>
  <si>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</si>
  <si>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</si>
  <si>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</si>
  <si>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</si>
  <si>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</si>
  <si>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</si>
  <si>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</si>
  <si>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</si>
  <si>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</si>
  <si>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</si>
  <si>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</si>
  <si>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</si>
  <si>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</si>
  <si>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</si>
  <si>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</si>
  <si>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</si>
  <si>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</si>
  <si>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</si>
  <si>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</si>
  <si>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</si>
  <si>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</si>
  <si>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</si>
  <si>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</si>
  <si>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</si>
  <si>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</si>
  <si>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</si>
  <si>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</si>
  <si>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</si>
  <si>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</si>
  <si>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</si>
  <si>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</si>
  <si>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</si>
  <si>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</si>
  <si>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</si>
  <si>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</si>
  <si>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</si>
  <si>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</si>
  <si>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</si>
  <si>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</si>
  <si>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</si>
  <si>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</si>
  <si>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</si>
  <si>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</si>
  <si>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</si>
  <si>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</si>
  <si>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</si>
  <si>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</si>
  <si>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</si>
  <si>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</si>
  <si>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</si>
  <si>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</si>
  <si>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</si>
  <si>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</si>
  <si>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</si>
  <si>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</si>
  <si>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</si>
  <si>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</si>
  <si>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</si>
  <si>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</si>
  <si>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</si>
  <si>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</si>
  <si>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</si>
  <si>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</si>
  <si>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</si>
  <si>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</si>
  <si>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</si>
  <si>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</si>
  <si>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</si>
  <si>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</si>
  <si>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</si>
  <si>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</si>
  <si>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</si>
  <si>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</si>
  <si>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</si>
  <si>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</si>
  <si>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</si>
  <si>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</si>
  <si>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</si>
  <si>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</si>
  <si>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</si>
  <si>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</si>
  <si>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</si>
  <si>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</si>
  <si>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</si>
  <si>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</si>
  <si>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</si>
  <si>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</si>
  <si>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</si>
  <si>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</si>
  <si>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</si>
  <si>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</si>
  <si>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</si>
  <si>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</si>
  <si>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</si>
  <si>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</si>
  <si>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</si>
  <si>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</si>
  <si>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</si>
  <si>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</si>
  <si>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</si>
  <si>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</si>
  <si>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</si>
  <si>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</si>
  <si>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</si>
  <si>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</si>
  <si>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</si>
  <si>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</si>
  <si>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</si>
  <si>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</si>
  <si>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</si>
  <si>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</si>
  <si>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</si>
  <si>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</si>
  <si>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</si>
  <si>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</si>
  <si>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</si>
  <si>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</si>
  <si>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</si>
  <si>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</si>
  <si>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</si>
  <si>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</si>
  <si>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</si>
  <si>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</si>
  <si>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</si>
  <si>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</si>
  <si>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</si>
  <si>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</si>
  <si>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</si>
  <si>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</si>
  <si>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</si>
  <si>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</si>
  <si>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</si>
  <si>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</si>
  <si>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</si>
  <si>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</si>
  <si>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</si>
  <si>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</si>
  <si>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</si>
  <si>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</si>
  <si>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</si>
  <si>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</si>
  <si>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</si>
  <si>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</si>
  <si>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</si>
  <si>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</si>
  <si>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</si>
  <si>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</si>
  <si>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</si>
  <si>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</si>
  <si>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</si>
  <si>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</si>
  <si>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</si>
  <si>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</si>
  <si>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</si>
  <si>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</si>
  <si>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</si>
  <si>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</si>
  <si>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</si>
  <si>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</si>
  <si>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</si>
  <si>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</si>
  <si>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</si>
  <si>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</si>
  <si>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</si>
  <si>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</si>
  <si>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</si>
  <si>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</si>
  <si>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</si>
  <si>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</si>
  <si>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</si>
  <si>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</si>
  <si>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</si>
  <si>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</si>
  <si>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</si>
  <si>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</si>
  <si>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</si>
  <si>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</si>
  <si>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</si>
  <si>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</si>
  <si>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</si>
  <si>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</si>
  <si>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</si>
  <si>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</si>
  <si>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</si>
  <si>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</si>
  <si>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</si>
  <si>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</si>
  <si>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</si>
  <si>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</si>
  <si>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</si>
  <si>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</si>
  <si>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</si>
  <si>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</si>
  <si>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</si>
  <si>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</si>
  <si>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</si>
  <si>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</si>
  <si>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</si>
  <si>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</si>
  <si>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</si>
  <si>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</si>
  <si>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</si>
  <si>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</si>
  <si>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</si>
  <si>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</si>
  <si>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</si>
  <si>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</si>
  <si>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</si>
  <si>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</si>
  <si>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</si>
  <si>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</si>
  <si>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</si>
  <si>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</si>
  <si>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</si>
  <si>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</si>
  <si>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</si>
  <si>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</si>
  <si>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</si>
  <si>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</si>
  <si>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</si>
  <si>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</si>
  <si>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</si>
  <si>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</si>
  <si>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</si>
  <si>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</si>
  <si>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</si>
  <si>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</si>
  <si>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</si>
  <si>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</si>
  <si>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</si>
  <si>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</si>
  <si>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</si>
  <si>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</si>
  <si>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</si>
  <si>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</si>
  <si>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</si>
  <si>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</si>
  <si>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</si>
  <si>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</si>
  <si>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</si>
  <si>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</si>
  <si>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</si>
  <si>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</si>
  <si>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</si>
  <si>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</si>
  <si>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</si>
  <si>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</si>
  <si>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</si>
  <si>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</si>
  <si>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</si>
  <si>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</si>
  <si>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</si>
  <si>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</si>
  <si>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</si>
  <si>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</si>
  <si>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</si>
  <si>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</si>
  <si>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</si>
  <si>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</si>
  <si>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</si>
  <si>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</si>
  <si>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</si>
  <si>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</si>
  <si>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</si>
  <si>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</si>
  <si>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</si>
  <si>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</si>
  <si>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</si>
  <si>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</si>
  <si>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</si>
  <si>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</si>
  <si>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</si>
  <si>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</si>
  <si>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</si>
  <si>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</si>
  <si>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</si>
  <si>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</si>
  <si>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</si>
  <si>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</si>
  <si>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</si>
  <si>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</si>
  <si>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</si>
  <si>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</si>
  <si>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</si>
  <si>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</si>
  <si>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</si>
  <si>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</si>
  <si>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</si>
  <si>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</si>
  <si>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</si>
  <si>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</si>
  <si>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</si>
  <si>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</si>
  <si>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</si>
  <si>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</si>
  <si>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</si>
  <si>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</si>
  <si>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</si>
  <si>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</si>
  <si>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</si>
  <si>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</si>
  <si>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</si>
  <si>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</si>
  <si>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</si>
  <si>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</si>
  <si>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</si>
  <si>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</si>
  <si>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</si>
  <si>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</si>
  <si>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</si>
  <si>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</si>
  <si>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</si>
  <si>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</si>
  <si>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</si>
  <si>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</si>
  <si>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</si>
  <si>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</si>
  <si>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</si>
  <si>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</si>
  <si>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</si>
  <si>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</si>
  <si>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</si>
  <si>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</si>
  <si>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</si>
  <si>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</si>
  <si>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</si>
  <si>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</si>
  <si>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</si>
  <si>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</si>
  <si>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</si>
  <si>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</si>
  <si>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</si>
  <si>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</si>
  <si>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</si>
  <si>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</si>
  <si>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</si>
  <si>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</si>
  <si>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</si>
  <si>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</si>
  <si>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</si>
  <si>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</si>
  <si>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</si>
  <si>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</si>
  <si>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</si>
  <si>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</si>
  <si>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</si>
  <si>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</si>
  <si>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</si>
  <si>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</si>
  <si>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</si>
  <si>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</si>
  <si>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</si>
  <si>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</si>
  <si>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</si>
  <si>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</si>
  <si>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</si>
  <si>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</si>
  <si>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</si>
  <si>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</si>
  <si>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</si>
  <si>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</si>
  <si>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</si>
  <si>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</si>
  <si>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</si>
  <si>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</si>
  <si>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</si>
  <si>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</si>
  <si>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</si>
  <si>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</si>
  <si>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</si>
  <si>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</si>
  <si>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</si>
  <si>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</si>
  <si>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</si>
  <si>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</si>
  <si>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</si>
  <si>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</si>
  <si>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</si>
  <si>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</si>
  <si>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</si>
  <si>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</si>
  <si>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</si>
  <si>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</si>
  <si>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</si>
  <si>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</si>
  <si>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</si>
  <si>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</si>
  <si>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</si>
  <si>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</si>
  <si>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</si>
  <si>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</si>
  <si>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</si>
  <si>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</si>
  <si>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</si>
  <si>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</si>
  <si>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</si>
  <si>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</si>
  <si>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</si>
  <si>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</si>
  <si>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</si>
  <si>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</si>
  <si>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</si>
  <si>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</si>
  <si>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</si>
  <si>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</si>
  <si>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</si>
  <si>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</si>
  <si>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</si>
  <si>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</si>
  <si>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</si>
  <si>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</si>
  <si>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</si>
  <si>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</si>
  <si>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</si>
  <si>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</si>
  <si>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</si>
  <si>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</si>
  <si>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</si>
  <si>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</si>
  <si>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</si>
  <si>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</si>
  <si>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</si>
  <si>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</si>
  <si>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</si>
  <si>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</si>
  <si>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</si>
  <si>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</si>
  <si>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</si>
  <si>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</si>
  <si>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</si>
  <si>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</si>
  <si>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</si>
  <si>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</si>
  <si>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</si>
  <si>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</si>
  <si>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</si>
  <si>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</si>
  <si>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</si>
  <si>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</si>
  <si>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</si>
  <si>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</si>
  <si>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</si>
  <si>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</si>
  <si>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</si>
  <si>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</si>
  <si>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</si>
  <si>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</si>
  <si>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</si>
  <si>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</si>
  <si>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</si>
  <si>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</si>
  <si>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</si>
  <si>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</si>
  <si>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</si>
  <si>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</si>
  <si>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</si>
  <si>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</si>
  <si>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</si>
  <si>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</si>
  <si>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</si>
  <si>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</si>
  <si>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</si>
  <si>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</si>
  <si>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</si>
  <si>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</si>
  <si>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</si>
  <si>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</si>
  <si>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</si>
  <si>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</si>
  <si>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</si>
  <si>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</si>
  <si>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</si>
  <si>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</si>
  <si>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</si>
  <si>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</si>
  <si>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</si>
  <si>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</si>
  <si>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</si>
  <si>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</si>
  <si>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</si>
  <si>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</si>
  <si>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</si>
  <si>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</si>
  <si>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</si>
  <si>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</si>
  <si>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</si>
  <si>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</si>
  <si>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</si>
  <si>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</si>
  <si>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</si>
  <si>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</si>
  <si>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</si>
  <si>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</si>
  <si>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</si>
  <si>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</si>
  <si>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</si>
  <si>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</si>
  <si>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</si>
  <si>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</si>
  <si>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</si>
  <si>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</si>
  <si>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</si>
  <si>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</si>
  <si>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</si>
  <si>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</si>
  <si>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</si>
  <si>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</si>
  <si>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</si>
  <si>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</si>
  <si>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</si>
  <si>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</si>
  <si>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</si>
  <si>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</si>
  <si>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</si>
  <si>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</si>
  <si>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</si>
  <si>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</si>
  <si>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</si>
  <si>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</si>
  <si>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</si>
  <si>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</si>
  <si>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</si>
  <si>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</si>
  <si>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</si>
  <si>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</si>
  <si>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</si>
  <si>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</si>
  <si>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</si>
  <si>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</si>
  <si>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</si>
  <si>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</si>
  <si>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</si>
  <si>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</si>
  <si>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</si>
  <si>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</si>
  <si>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</si>
  <si>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</si>
  <si>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</si>
  <si>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</si>
  <si>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</si>
  <si>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</si>
  <si>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</si>
  <si>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</si>
  <si>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</si>
  <si>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</si>
  <si>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</si>
  <si>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</si>
  <si>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</si>
  <si>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</si>
  <si>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</si>
  <si>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</si>
  <si>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</si>
  <si>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</si>
  <si>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</si>
  <si>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</si>
  <si>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</si>
  <si>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</si>
  <si>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</si>
  <si>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</si>
  <si>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</si>
  <si>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</si>
  <si>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</si>
  <si>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</si>
  <si>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</si>
  <si>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</si>
  <si>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</si>
  <si>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</si>
  <si>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</si>
  <si>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</si>
  <si>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</si>
  <si>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</si>
  <si>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</si>
  <si>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</si>
  <si>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</si>
  <si>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</si>
  <si>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</si>
  <si>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</si>
  <si>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</si>
  <si>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</si>
  <si>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</si>
  <si>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</si>
  <si>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</si>
  <si>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</si>
  <si>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</si>
  <si>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</si>
  <si>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</si>
  <si>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</si>
  <si>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</si>
  <si>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</si>
  <si>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</si>
  <si>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</si>
  <si>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</si>
  <si>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</si>
  <si>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</si>
  <si>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</si>
  <si>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</si>
  <si>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</si>
  <si>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</si>
  <si>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</si>
  <si>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</si>
  <si>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</si>
  <si>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</si>
  <si>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</si>
  <si>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</si>
  <si>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</si>
  <si>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</si>
  <si>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</si>
  <si>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</si>
  <si>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</si>
  <si>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</si>
  <si>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</si>
  <si>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</si>
  <si>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</si>
  <si>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</si>
  <si>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</si>
  <si>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</si>
  <si>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</si>
  <si>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</si>
  <si>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</si>
  <si>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</si>
  <si>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</si>
  <si>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</si>
  <si>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</si>
  <si>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</si>
  <si>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</si>
  <si>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</si>
  <si>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</si>
  <si>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</si>
  <si>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</si>
  <si>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</si>
  <si>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</si>
  <si>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</si>
  <si>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</si>
  <si>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</si>
  <si>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</si>
  <si>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</si>
  <si>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</si>
  <si>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</si>
  <si>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</si>
  <si>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</si>
  <si>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</si>
  <si>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</si>
  <si>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</si>
  <si>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</si>
  <si>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</si>
  <si>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</si>
  <si>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</si>
  <si>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</si>
  <si>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</si>
  <si>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</si>
  <si>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</si>
  <si>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</si>
  <si>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</si>
  <si>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</si>
  <si>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</si>
  <si>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</si>
  <si>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</si>
  <si>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</si>
  <si>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</si>
  <si>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</si>
  <si>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</si>
  <si>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</si>
  <si>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</si>
  <si>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</si>
  <si>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</si>
  <si>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</si>
  <si>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</si>
  <si>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</si>
  <si>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</si>
  <si>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</si>
  <si>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</si>
  <si>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</si>
  <si>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</si>
  <si>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</si>
  <si>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</si>
  <si>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</si>
  <si>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</si>
  <si>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</si>
  <si>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</si>
  <si>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</si>
  <si>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</si>
  <si>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</si>
  <si>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</si>
  <si>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</si>
  <si>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</si>
  <si>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</si>
  <si>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</si>
  <si>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</si>
  <si>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</si>
  <si>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</si>
  <si>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</si>
  <si>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</si>
  <si>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</si>
  <si>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</si>
  <si>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</si>
  <si>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</si>
  <si>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</si>
  <si>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</si>
  <si>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</si>
  <si>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</si>
  <si>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</si>
  <si>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</si>
  <si>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</si>
  <si>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</si>
  <si>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</si>
  <si>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</si>
  <si>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</si>
  <si>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</si>
  <si>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</si>
  <si>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</si>
  <si>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</si>
  <si>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</si>
  <si>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</si>
  <si>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</si>
  <si>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</si>
  <si>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</si>
  <si>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</si>
  <si>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</si>
  <si>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</si>
  <si>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</si>
  <si>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</si>
  <si>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</si>
  <si>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</si>
  <si>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</si>
  <si>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</si>
  <si>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</si>
  <si>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</si>
  <si>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</si>
  <si>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</si>
  <si>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</si>
  <si>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</si>
  <si>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</si>
  <si>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</si>
  <si>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</si>
  <si>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</si>
  <si>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</si>
  <si>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</si>
  <si>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</si>
  <si>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</si>
  <si>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</si>
  <si>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</si>
  <si>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</si>
  <si>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</si>
  <si>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</si>
  <si>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</si>
  <si>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</si>
  <si>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</si>
  <si>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</si>
  <si>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</si>
  <si>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</si>
  <si>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</si>
  <si>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</si>
  <si>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</si>
  <si>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</si>
  <si>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</si>
  <si>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</si>
  <si>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</si>
  <si>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</si>
  <si>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</si>
  <si>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</si>
  <si>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</si>
  <si>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</si>
  <si>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</si>
  <si>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</si>
  <si>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</si>
  <si>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</si>
  <si>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</si>
  <si>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</si>
  <si>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</si>
  <si>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</si>
  <si>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</si>
  <si>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</si>
  <si>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</si>
  <si>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</si>
  <si>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</si>
  <si>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</si>
  <si>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</si>
  <si>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</si>
  <si>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</si>
  <si>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</si>
  <si>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</si>
  <si>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</si>
  <si>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</si>
  <si>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</si>
  <si>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</si>
  <si>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</si>
  <si>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</si>
  <si>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</si>
  <si>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</si>
  <si>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</si>
  <si>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</si>
  <si>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</si>
  <si>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</si>
  <si>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</si>
  <si>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</si>
  <si>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</si>
  <si>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</si>
  <si>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</si>
  <si>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</si>
  <si>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</si>
  <si>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</si>
  <si>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</si>
  <si>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</si>
  <si>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</si>
  <si>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</si>
  <si>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</si>
  <si>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</si>
  <si>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</si>
  <si>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</si>
  <si>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</si>
  <si>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</si>
  <si>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</si>
  <si>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</si>
  <si>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</si>
  <si>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</si>
  <si>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</si>
  <si>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</si>
  <si>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</si>
  <si>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</si>
  <si>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</si>
  <si>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</si>
  <si>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</si>
  <si>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</si>
  <si>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</si>
  <si>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</si>
  <si>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</si>
  <si>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</si>
  <si>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</si>
  <si>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</si>
  <si>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</si>
  <si>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</si>
  <si>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</si>
  <si>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</si>
  <si>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</si>
  <si>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</si>
  <si>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</si>
  <si>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</si>
  <si>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</si>
  <si>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</si>
  <si>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</si>
  <si>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</si>
  <si>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</si>
  <si>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</si>
  <si>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</si>
  <si>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</si>
  <si>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</si>
  <si>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</si>
  <si>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</si>
  <si>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</si>
  <si>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</si>
  <si>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</si>
  <si>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</si>
  <si>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</si>
  <si>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</si>
  <si>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</si>
  <si>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</si>
  <si>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</si>
  <si>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</si>
  <si>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</si>
  <si>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</si>
  <si>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</si>
  <si>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</si>
  <si>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</si>
  <si>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</si>
  <si>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</si>
  <si>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</si>
  <si>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</si>
  <si>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</si>
  <si>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</si>
  <si>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</si>
  <si>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</si>
  <si>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</si>
  <si>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</si>
  <si>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</si>
  <si>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</si>
  <si>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</si>
  <si>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</si>
  <si>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</si>
  <si>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</si>
  <si>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</si>
  <si>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</si>
  <si>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</si>
  <si>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</si>
  <si>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</si>
  <si>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</si>
  <si>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</si>
  <si>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</si>
  <si>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</si>
  <si>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</si>
  <si>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</si>
  <si>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</si>
  <si>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</si>
  <si>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</si>
  <si>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</si>
  <si>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</si>
  <si>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</si>
  <si>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</si>
  <si>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</si>
  <si>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</si>
  <si>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</si>
  <si>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</si>
  <si>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</si>
  <si>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</si>
  <si>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</si>
  <si>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</si>
  <si>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</si>
  <si>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</si>
  <si>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</si>
  <si>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</si>
  <si>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</si>
  <si>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</si>
  <si>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</si>
  <si>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</si>
  <si>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</si>
  <si>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</si>
  <si>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</si>
  <si>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</si>
  <si>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</si>
  <si>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</si>
  <si>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</si>
  <si>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</si>
  <si>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</si>
  <si>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</si>
  <si>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</si>
  <si>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</si>
  <si>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</si>
  <si>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</si>
  <si>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</si>
  <si>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</si>
  <si>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</si>
  <si>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</si>
  <si>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</si>
  <si>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</si>
  <si>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</si>
  <si>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</si>
  <si>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</si>
  <si>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</si>
  <si>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</si>
  <si>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</si>
  <si>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</si>
  <si>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</si>
  <si>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</si>
  <si>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</si>
  <si>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</si>
  <si>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</si>
  <si>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</si>
  <si>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</si>
  <si>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</si>
  <si>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</si>
  <si>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</si>
  <si>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</si>
  <si>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</si>
  <si>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</si>
  <si>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</si>
  <si>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</si>
  <si>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</si>
  <si>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</si>
  <si>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</si>
  <si>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</si>
  <si>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</si>
  <si>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</si>
  <si>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</si>
  <si>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</si>
  <si>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</si>
  <si>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</si>
  <si>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</si>
  <si>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</si>
  <si>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</si>
  <si>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</si>
  <si>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</si>
  <si>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</si>
  <si>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</si>
  <si>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</si>
  <si>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</si>
  <si>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</si>
  <si>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</si>
  <si>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</si>
  <si>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</si>
  <si>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</si>
  <si>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</si>
  <si>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</si>
  <si>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</si>
  <si>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</si>
  <si>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</si>
  <si>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</si>
  <si>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</si>
  <si>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</si>
  <si>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</si>
  <si>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</si>
  <si>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</si>
  <si>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</si>
  <si>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</si>
  <si>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</si>
  <si>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</si>
  <si>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</si>
  <si>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</si>
  <si>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</si>
  <si>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</si>
  <si>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</si>
  <si>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</si>
  <si>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</si>
  <si>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</si>
  <si>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</si>
  <si>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</si>
  <si>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</si>
  <si>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</si>
  <si>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</si>
  <si>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</si>
  <si>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</si>
  <si>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</si>
  <si>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</si>
  <si>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</si>
  <si>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</si>
  <si>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</si>
  <si>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</si>
  <si>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</si>
  <si>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</si>
  <si>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</si>
  <si>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</si>
  <si>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</si>
  <si>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</si>
  <si>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</si>
  <si>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</si>
  <si>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</si>
  <si>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</si>
  <si>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</si>
  <si>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</si>
  <si>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</si>
  <si>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</si>
  <si>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</si>
  <si>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</si>
  <si>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</si>
  <si>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</si>
  <si>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</si>
  <si>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</si>
  <si>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</si>
  <si>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</si>
  <si>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</si>
  <si>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</si>
  <si>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</si>
  <si>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</si>
  <si>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</si>
  <si>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</si>
  <si>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</si>
  <si>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</si>
  <si>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</si>
  <si>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</si>
  <si>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</si>
  <si>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</si>
  <si>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</si>
  <si>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</si>
  <si>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</si>
  <si>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</si>
  <si>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</si>
  <si>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</si>
  <si>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</si>
  <si>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</si>
  <si>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</si>
  <si>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</si>
  <si>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</si>
  <si>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</si>
  <si>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</si>
  <si>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</si>
  <si>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</si>
  <si>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</si>
  <si>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</si>
  <si>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</si>
  <si>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</si>
  <si>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</si>
  <si>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</si>
  <si>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</si>
  <si>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</si>
  <si>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</si>
  <si>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</si>
  <si>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</si>
  <si>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</si>
  <si>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</si>
  <si>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</si>
  <si>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</si>
  <si>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</si>
  <si>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</si>
  <si>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</si>
  <si>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</si>
  <si>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</si>
  <si>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</si>
  <si>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</si>
  <si>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</si>
  <si>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</si>
  <si>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</si>
  <si>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</si>
  <si>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</si>
  <si>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</si>
  <si>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</si>
  <si>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</si>
  <si>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</si>
  <si>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</si>
  <si>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</si>
  <si>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</si>
  <si>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</si>
  <si>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</si>
  <si>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</si>
  <si>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</si>
  <si>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</si>
  <si>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</si>
  <si>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</si>
  <si>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</si>
  <si>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</si>
  <si>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</si>
  <si>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</si>
  <si>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</si>
  <si>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</si>
  <si>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</si>
  <si>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</si>
  <si>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</si>
  <si>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</si>
  <si>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</si>
  <si>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</si>
  <si>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</si>
  <si>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</si>
  <si>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</si>
  <si>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</si>
  <si>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</si>
  <si>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</si>
  <si>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</si>
  <si>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</si>
  <si>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</si>
  <si>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</si>
  <si>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</si>
  <si>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</si>
  <si>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</si>
  <si>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</si>
  <si>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</si>
  <si>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</si>
  <si>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</si>
  <si>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</si>
  <si>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</si>
  <si>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</si>
  <si>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</si>
  <si>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</si>
  <si>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</si>
  <si>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</si>
  <si>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</si>
  <si>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</si>
  <si>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</si>
  <si>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</si>
  <si>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</si>
  <si>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</si>
  <si>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</si>
  <si>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</si>
  <si>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</si>
  <si>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</si>
  <si>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</si>
  <si>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</si>
  <si>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</si>
  <si>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</si>
  <si>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</si>
  <si>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</si>
  <si>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</si>
  <si>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</si>
  <si>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</si>
  <si>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</si>
  <si>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</si>
  <si>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</si>
  <si>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</si>
  <si>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</si>
  <si>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</si>
  <si>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</si>
  <si>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</si>
  <si>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</si>
  <si>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</si>
  <si>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</si>
  <si>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</si>
  <si>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</si>
  <si>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</si>
  <si>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</si>
  <si>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</si>
  <si>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</si>
  <si>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</si>
  <si>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</si>
  <si>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</si>
  <si>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</si>
  <si>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</si>
  <si>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</si>
  <si>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</si>
  <si>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</si>
  <si>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</si>
  <si>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</si>
  <si>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</si>
  <si>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</si>
  <si>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</si>
  <si>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</si>
  <si>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</si>
  <si>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</si>
  <si>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</si>
  <si>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</si>
  <si>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</si>
  <si>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</si>
  <si>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</si>
  <si>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</si>
  <si>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</si>
  <si>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</si>
  <si>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</si>
  <si>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</si>
  <si>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</si>
  <si>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</si>
  <si>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</si>
  <si>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</si>
  <si>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</si>
  <si>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</si>
  <si>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</si>
  <si>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</si>
  <si>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</si>
  <si>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</si>
  <si>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</si>
  <si>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</si>
  <si>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</si>
  <si>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</si>
  <si>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</si>
  <si>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</si>
  <si>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</si>
  <si>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</si>
  <si>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</si>
  <si>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</si>
  <si>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</si>
  <si>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</si>
  <si>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</si>
  <si>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</si>
  <si>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</si>
  <si>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</si>
  <si>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</si>
  <si>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</si>
  <si>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</si>
  <si>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</si>
  <si>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</si>
  <si>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</si>
  <si>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</si>
  <si>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</si>
  <si>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</si>
  <si>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</si>
  <si>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</si>
  <si>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</si>
  <si>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</si>
  <si>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</si>
  <si>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</si>
  <si>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</si>
  <si>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</si>
  <si>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</si>
  <si>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</si>
  <si>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</si>
  <si>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</si>
  <si>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</si>
  <si>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</si>
  <si>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</si>
  <si>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</si>
  <si>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</si>
  <si>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</si>
  <si>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</si>
  <si>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</si>
  <si>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</si>
  <si>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</si>
  <si>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</si>
  <si>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</si>
  <si>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</si>
  <si>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</si>
  <si>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</si>
  <si>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</si>
  <si>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</si>
  <si>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</si>
  <si>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</si>
  <si>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</si>
  <si>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</si>
  <si>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</si>
  <si>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</si>
  <si>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</si>
  <si>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</si>
  <si>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</si>
  <si>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</si>
  <si>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</si>
  <si>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</si>
  <si>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</si>
  <si>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</si>
  <si>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</si>
  <si>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</si>
  <si>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</si>
  <si>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</si>
  <si>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</si>
  <si>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</si>
  <si>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</si>
  <si>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</si>
  <si>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</si>
  <si>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</si>
  <si>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</si>
  <si>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</si>
  <si>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</si>
  <si>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</si>
  <si>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</si>
  <si>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</si>
  <si>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</si>
  <si>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</si>
  <si>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</si>
  <si>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</si>
  <si>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</si>
  <si>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</si>
  <si>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</si>
  <si>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</si>
  <si>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</si>
  <si>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</si>
  <si>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</si>
  <si>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</si>
  <si>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</si>
  <si>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</si>
  <si>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</si>
  <si>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</si>
  <si>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</si>
  <si>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</si>
  <si>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</si>
  <si>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</si>
  <si>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</si>
  <si>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</si>
  <si>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</si>
  <si>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</si>
  <si>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</si>
  <si>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</si>
  <si>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</si>
  <si>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</si>
  <si>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</si>
  <si>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</si>
  <si>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</si>
  <si>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</si>
  <si>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</si>
  <si>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</si>
  <si>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</si>
  <si>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</si>
  <si>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</si>
  <si>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</si>
  <si>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</si>
  <si>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</si>
  <si>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</si>
  <si>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</si>
  <si>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</si>
  <si>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</si>
  <si>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</si>
  <si>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</si>
  <si>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</si>
  <si>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</si>
  <si>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</si>
  <si>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</si>
  <si>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</si>
  <si>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</si>
  <si>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</si>
  <si>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</si>
  <si>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</si>
  <si>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</si>
  <si>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</si>
  <si>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</si>
  <si>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</si>
  <si>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</si>
  <si>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</si>
  <si>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</si>
  <si>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</si>
  <si>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</si>
  <si>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</si>
  <si>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</si>
  <si>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</si>
  <si>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</si>
  <si>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</si>
  <si>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</si>
  <si>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</si>
  <si>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</si>
  <si>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</si>
  <si>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</si>
  <si>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</si>
  <si>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</si>
  <si>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</si>
  <si>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</si>
  <si>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</si>
  <si>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</si>
  <si>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</si>
  <si>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</si>
  <si>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</si>
  <si>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</si>
  <si>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</si>
  <si>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</si>
  <si>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</si>
  <si>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</si>
  <si>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</si>
  <si>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</si>
  <si>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</si>
  <si>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</si>
  <si>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</si>
  <si>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</si>
  <si>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</si>
  <si>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</si>
  <si>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</si>
  <si>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</si>
  <si>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</si>
  <si>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</si>
  <si>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</si>
  <si>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</si>
  <si>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</si>
  <si>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</si>
  <si>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</si>
  <si>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</si>
  <si>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</si>
  <si>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</si>
  <si>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</si>
  <si>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</si>
  <si>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</si>
  <si>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</si>
  <si>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</si>
  <si>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</si>
  <si>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</si>
  <si>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</si>
  <si>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</si>
  <si>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</si>
  <si>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</si>
  <si>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</si>
  <si>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</si>
  <si>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</si>
  <si>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</si>
  <si>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</si>
  <si>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</si>
  <si>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</si>
  <si>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</si>
  <si>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</si>
  <si>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</si>
  <si>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</si>
  <si>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</si>
  <si>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</si>
  <si>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</si>
  <si>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</si>
  <si>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</si>
  <si>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</si>
  <si>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</si>
  <si>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</si>
  <si>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</si>
  <si>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</si>
  <si>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</si>
  <si>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</si>
  <si>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</si>
  <si>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</si>
  <si>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</si>
  <si>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</si>
  <si>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</si>
  <si>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</si>
  <si>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</si>
  <si>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</si>
  <si>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</si>
  <si>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</si>
  <si>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</si>
  <si>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</si>
  <si>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</si>
  <si>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</si>
  <si>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</si>
  <si>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</si>
  <si>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</si>
  <si>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</si>
  <si>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</si>
  <si>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</si>
  <si>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</si>
  <si>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</si>
  <si>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</si>
  <si>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</si>
  <si>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</si>
  <si>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</si>
  <si>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</si>
  <si>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</si>
  <si>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</si>
  <si>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</si>
  <si>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</si>
  <si>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</si>
  <si>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</si>
  <si>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</si>
  <si>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</si>
  <si>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</si>
  <si>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</si>
  <si>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</si>
  <si>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</si>
  <si>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</si>
  <si>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</si>
  <si>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</si>
  <si>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</si>
  <si>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</si>
  <si>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</si>
  <si>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</si>
  <si>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</si>
  <si>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</si>
  <si>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</si>
  <si>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</si>
  <si>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</si>
  <si>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</si>
  <si>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</si>
  <si>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</si>
  <si>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</si>
  <si>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</si>
  <si>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</si>
  <si>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</si>
  <si>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</si>
  <si>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</si>
  <si>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</si>
  <si>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</si>
  <si>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</si>
  <si>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</si>
  <si>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</si>
  <si>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</si>
  <si>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</si>
  <si>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</si>
  <si>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</si>
  <si>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</si>
  <si>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</si>
  <si>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</si>
  <si>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</si>
  <si>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</si>
  <si>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</si>
  <si>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</si>
  <si>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</si>
  <si>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</si>
  <si>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</si>
  <si>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</si>
  <si>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</si>
  <si>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</si>
  <si>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</si>
  <si>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</si>
  <si>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</si>
  <si>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</si>
  <si>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</si>
  <si>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</si>
  <si>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</si>
  <si>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</si>
  <si>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</si>
  <si>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</si>
  <si>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</si>
  <si>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</si>
  <si>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</si>
  <si>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</si>
  <si>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</si>
  <si>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</si>
  <si>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</si>
  <si>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</si>
  <si>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</si>
  <si>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</si>
  <si>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</si>
  <si>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</si>
  <si>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</si>
  <si>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</si>
  <si>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</si>
  <si>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</si>
  <si>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</si>
  <si>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</si>
  <si>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</si>
  <si>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</si>
  <si>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</si>
  <si>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</si>
  <si>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</si>
  <si>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</si>
  <si>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</si>
  <si>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</si>
  <si>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</si>
  <si>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</si>
  <si>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</si>
  <si>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</si>
  <si>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</si>
  <si>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</si>
  <si>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</si>
  <si>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</si>
  <si>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</si>
  <si>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</si>
  <si>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</si>
  <si>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</si>
  <si>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</si>
  <si>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</si>
  <si>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</si>
  <si>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</si>
  <si>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</si>
  <si>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</si>
  <si>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</si>
  <si>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</si>
  <si>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</si>
  <si>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</si>
  <si>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</si>
  <si>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</si>
  <si>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</si>
  <si>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</si>
  <si>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</si>
  <si>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</si>
  <si>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</si>
  <si>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</si>
  <si>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</si>
  <si>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</si>
  <si>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</si>
  <si>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</si>
  <si>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</si>
  <si>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</si>
  <si>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</si>
  <si>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</si>
  <si>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</si>
  <si>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</si>
  <si>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</si>
  <si>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</si>
  <si>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</si>
  <si>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</si>
  <si>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</si>
  <si>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</si>
  <si>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</si>
  <si>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</si>
  <si>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</si>
  <si>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</si>
  <si>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</si>
  <si>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</si>
  <si>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</si>
  <si>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</si>
  <si>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</si>
  <si>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</si>
  <si>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</si>
  <si>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</si>
  <si>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</si>
  <si>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</si>
  <si>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</si>
  <si>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</si>
  <si>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</si>
  <si>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</si>
  <si>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</si>
  <si>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</si>
  <si>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</si>
  <si>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</si>
  <si>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</si>
  <si>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</si>
  <si>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</si>
  <si>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</si>
  <si>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</si>
  <si>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</si>
  <si>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</si>
  <si>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</si>
  <si>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</si>
  <si>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</si>
  <si>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</si>
  <si>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</si>
  <si>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</si>
  <si>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</si>
  <si>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</si>
  <si>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</si>
  <si>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</si>
  <si>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</si>
  <si>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</si>
  <si>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</si>
  <si>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</si>
  <si>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</si>
  <si>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</si>
  <si>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</si>
  <si>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</si>
  <si>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</si>
  <si>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</si>
  <si>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</si>
  <si>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</si>
  <si>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</si>
  <si>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</si>
  <si>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</si>
  <si>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</si>
  <si>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</si>
  <si>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</si>
  <si>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</si>
  <si>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</si>
  <si>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</si>
  <si>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</si>
  <si>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</si>
  <si>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</si>
  <si>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</si>
  <si>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</si>
  <si>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</si>
  <si>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</si>
  <si>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</si>
  <si>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</si>
  <si>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</si>
  <si>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</si>
  <si>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</si>
  <si>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</si>
  <si>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</si>
  <si>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</si>
  <si>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</si>
  <si>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</si>
  <si>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</si>
  <si>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</si>
  <si>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</si>
  <si>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</si>
  <si>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</si>
  <si>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</si>
  <si>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</si>
  <si>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</si>
  <si>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</si>
  <si>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</si>
  <si>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</si>
  <si>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</si>
  <si>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</si>
  <si>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</si>
  <si>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</si>
  <si>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</si>
  <si>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</si>
  <si>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</si>
  <si>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</si>
  <si>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</si>
  <si>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</si>
  <si>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</si>
  <si>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</si>
  <si>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</si>
  <si>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</si>
  <si>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</si>
  <si>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</si>
  <si>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</si>
  <si>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</si>
  <si>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</si>
  <si>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</si>
  <si>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</si>
  <si>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</si>
  <si>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</si>
  <si>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</si>
  <si>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</si>
  <si>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</si>
  <si>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</si>
  <si>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</si>
  <si>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</si>
  <si>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</si>
  <si>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</si>
  <si>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</si>
  <si>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</si>
  <si>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</si>
  <si>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</si>
  <si>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</si>
  <si>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</si>
  <si>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</si>
  <si>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</si>
  <si>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</si>
  <si>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</si>
  <si>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</si>
  <si>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</si>
  <si>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</si>
  <si>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</si>
  <si>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</si>
  <si>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</si>
  <si>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</si>
  <si>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</si>
  <si>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</si>
  <si>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</si>
  <si>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</si>
  <si>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</si>
  <si>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</si>
  <si>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</si>
  <si>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</si>
  <si>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</si>
  <si>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</si>
  <si>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</si>
  <si>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</si>
  <si>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</si>
  <si>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</si>
  <si>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</si>
  <si>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</si>
  <si>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</si>
  <si>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</si>
  <si>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</si>
  <si>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</si>
  <si>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</si>
  <si>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</si>
  <si>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</si>
  <si>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</si>
  <si>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</si>
  <si>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</si>
  <si>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</si>
  <si>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</si>
  <si>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</si>
  <si>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</si>
  <si>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</si>
  <si>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</si>
  <si>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</si>
  <si>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</si>
  <si>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</si>
  <si>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</si>
  <si>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</si>
  <si>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</si>
  <si>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</si>
  <si>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</si>
  <si>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</si>
  <si>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</si>
  <si>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</si>
  <si>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</si>
  <si>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</si>
  <si>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</si>
  <si>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</si>
  <si>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</si>
  <si>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</si>
  <si>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</si>
  <si>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</si>
  <si>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</si>
  <si>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</si>
  <si>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</si>
  <si>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</si>
  <si>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</si>
  <si>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</si>
  <si>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</si>
  <si>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</si>
  <si>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</si>
  <si>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</si>
  <si>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</si>
  <si>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</si>
  <si>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</si>
  <si>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</si>
  <si>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</si>
  <si>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</si>
  <si>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</si>
  <si>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</si>
  <si>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</si>
  <si>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</si>
  <si>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</si>
  <si>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</si>
  <si>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</si>
  <si>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</si>
  <si>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</si>
  <si>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</si>
  <si>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</si>
  <si>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</si>
  <si>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</si>
  <si>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</si>
  <si>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</si>
  <si>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</si>
  <si>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</si>
  <si>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</si>
  <si>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</si>
  <si>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</si>
  <si>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</si>
  <si>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</si>
  <si>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</si>
  <si>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</si>
  <si>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</si>
  <si>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</si>
  <si>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</si>
  <si>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</si>
  <si>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</si>
  <si>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</si>
  <si>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</si>
  <si>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</si>
  <si>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</si>
  <si>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</si>
  <si>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</si>
  <si>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</si>
  <si>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</si>
  <si>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</si>
  <si>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</si>
  <si>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</si>
  <si>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</si>
  <si>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</si>
  <si>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</si>
  <si>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</si>
  <si>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</si>
  <si>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</si>
  <si>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</si>
  <si>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</si>
  <si>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</si>
  <si>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</si>
  <si>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</si>
  <si>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</si>
  <si>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</si>
  <si>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</si>
  <si>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</si>
  <si>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</si>
  <si>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</si>
  <si>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</si>
  <si>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</si>
  <si>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</si>
  <si>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</si>
  <si>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</si>
  <si>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</si>
  <si>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</si>
  <si>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</si>
  <si>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</si>
  <si>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</si>
  <si>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</si>
  <si>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</si>
  <si>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</si>
  <si>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</si>
  <si>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</si>
  <si>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</si>
  <si>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</si>
  <si>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</si>
  <si>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</si>
  <si>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</si>
  <si>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</si>
  <si>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</si>
  <si>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</si>
  <si>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</si>
  <si>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</si>
  <si>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</si>
  <si>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</si>
  <si>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</si>
  <si>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</si>
  <si>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</si>
  <si>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</si>
  <si>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</si>
  <si>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</si>
  <si>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</si>
  <si>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</si>
  <si>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</si>
  <si>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</si>
  <si>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</si>
  <si>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</si>
  <si>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</si>
  <si>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</si>
  <si>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</si>
  <si>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</si>
  <si>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</si>
  <si>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</si>
  <si>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</si>
  <si>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</si>
  <si>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</si>
  <si>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</si>
  <si>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</si>
  <si>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</si>
  <si>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</si>
  <si>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</si>
  <si>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</si>
  <si>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</si>
  <si>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</si>
  <si>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</si>
  <si>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</si>
  <si>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</si>
  <si>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</si>
  <si>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</si>
  <si>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</si>
  <si>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</si>
  <si>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</si>
  <si>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</si>
  <si>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</si>
  <si>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</si>
  <si>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</si>
  <si>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</si>
  <si>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</si>
  <si>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</si>
  <si>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</si>
  <si>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</si>
  <si>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</si>
  <si>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</si>
  <si>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</si>
  <si>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</si>
  <si>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</si>
  <si>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</si>
  <si>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</si>
  <si>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</si>
  <si>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</si>
  <si>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</si>
  <si>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</si>
  <si>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</si>
  <si>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</si>
  <si>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</si>
  <si>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</si>
  <si>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</si>
  <si>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</si>
  <si>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</si>
  <si>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</si>
  <si>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</si>
  <si>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</si>
  <si>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</si>
  <si>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</si>
  <si>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</si>
  <si>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</si>
  <si>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</si>
  <si>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</si>
  <si>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</si>
  <si>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</si>
  <si>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</si>
  <si>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</si>
  <si>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</si>
  <si>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</si>
  <si>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</si>
  <si>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</si>
  <si>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</si>
  <si>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</si>
  <si>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</si>
  <si>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</si>
  <si>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</si>
  <si>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</si>
  <si>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</si>
  <si>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</si>
  <si>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</si>
  <si>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</si>
  <si>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</si>
  <si>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</si>
  <si>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</si>
  <si>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</si>
  <si>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</si>
  <si>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</si>
  <si>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</si>
  <si>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</si>
  <si>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</si>
  <si>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</si>
  <si>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</si>
  <si>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</si>
  <si>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</si>
  <si>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</si>
  <si>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</si>
  <si>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</si>
  <si>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</si>
  <si>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</si>
  <si>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</si>
  <si>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</si>
  <si>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</si>
  <si>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</si>
  <si>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</si>
  <si>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</si>
  <si>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</si>
  <si>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</si>
  <si>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</si>
  <si>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</si>
  <si>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</si>
  <si>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</si>
  <si>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</si>
  <si>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</si>
  <si>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</si>
  <si>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</si>
  <si>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</si>
  <si>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</si>
  <si>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</si>
  <si>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</si>
  <si>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</si>
  <si>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</si>
  <si>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</si>
  <si>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</si>
  <si>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</si>
  <si>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</si>
  <si>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</si>
  <si>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</si>
  <si>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</si>
  <si>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</si>
  <si>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</si>
  <si>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</si>
  <si>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</si>
  <si>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</si>
  <si>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</si>
  <si>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</si>
  <si>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</si>
  <si>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</si>
  <si>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</si>
  <si>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</si>
  <si>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</si>
  <si>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</si>
  <si>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</si>
  <si>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</si>
  <si>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</si>
  <si>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</si>
  <si>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</si>
  <si>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</si>
  <si>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</si>
  <si>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</si>
  <si>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</si>
  <si>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</si>
  <si>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</si>
  <si>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</si>
  <si>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</si>
  <si>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</si>
  <si>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</si>
  <si>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</si>
  <si>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</si>
  <si>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</si>
  <si>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</si>
  <si>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</si>
  <si>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</si>
  <si>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</si>
  <si>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</si>
  <si>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</si>
  <si>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</si>
  <si>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</si>
  <si>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</si>
  <si>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</si>
  <si>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</si>
  <si>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</si>
  <si>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</si>
  <si>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</si>
  <si>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</si>
  <si>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</si>
  <si>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</si>
  <si>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</si>
  <si>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</si>
  <si>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</si>
  <si>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</si>
  <si>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</si>
  <si>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</si>
  <si>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</si>
  <si>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</si>
  <si>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</si>
  <si>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</si>
  <si>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</si>
  <si>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</si>
  <si>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</si>
  <si>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</si>
  <si>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</si>
  <si>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</si>
  <si>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</si>
  <si>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</si>
  <si>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</si>
  <si>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</si>
  <si>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</si>
  <si>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</si>
  <si>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</si>
  <si>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</si>
  <si>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</si>
  <si>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</si>
  <si>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</si>
  <si>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</si>
  <si>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</si>
  <si>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</si>
  <si>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</si>
  <si>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</si>
  <si>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</si>
  <si>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</si>
  <si>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</si>
  <si>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</si>
  <si>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</si>
  <si>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</si>
  <si>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</si>
  <si>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</si>
  <si>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</si>
  <si>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</si>
  <si>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</si>
  <si>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</si>
  <si>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</si>
  <si>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</si>
  <si>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</si>
  <si>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</si>
  <si>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</si>
  <si>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</si>
  <si>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</si>
  <si>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</si>
  <si>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</si>
  <si>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</si>
  <si>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</si>
  <si>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</si>
  <si>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</si>
  <si>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</si>
  <si>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</si>
  <si>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</si>
  <si>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</si>
  <si>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</si>
  <si>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</si>
  <si>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</si>
  <si>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</si>
  <si>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</si>
  <si>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</si>
  <si>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</si>
  <si>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</si>
  <si>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</si>
  <si>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</si>
  <si>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</si>
  <si>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</si>
  <si>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</si>
  <si>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</si>
  <si>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</si>
  <si>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</si>
  <si>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</si>
  <si>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</si>
  <si>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</si>
  <si>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</si>
  <si>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</si>
  <si>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</si>
  <si>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</si>
  <si>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</si>
  <si>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</si>
  <si>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</si>
  <si>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</si>
  <si>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</si>
  <si>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</si>
  <si>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</si>
  <si>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</si>
  <si>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</si>
  <si>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</si>
  <si>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</si>
  <si>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</si>
  <si>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</si>
  <si>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</si>
  <si>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</si>
  <si>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</si>
  <si>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</si>
  <si>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</si>
  <si>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</si>
  <si>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</si>
  <si>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</si>
  <si>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</si>
  <si>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</si>
  <si>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</si>
  <si>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</si>
  <si>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</si>
  <si>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</si>
  <si>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</si>
  <si>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</si>
  <si>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</si>
  <si>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</si>
  <si>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</si>
  <si>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</si>
  <si>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</si>
  <si>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</si>
  <si>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</si>
  <si>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</si>
  <si>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</si>
  <si>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</si>
  <si>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</si>
  <si>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</si>
  <si>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</si>
  <si>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</si>
  <si>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</si>
  <si>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</si>
  <si>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</si>
  <si>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</si>
  <si>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</si>
  <si>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</si>
  <si>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</si>
  <si>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</si>
  <si>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</si>
  <si>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</si>
  <si>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</si>
  <si>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</si>
  <si>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</si>
  <si>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</si>
  <si>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</si>
  <si>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</si>
  <si>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</si>
  <si>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</si>
  <si>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</si>
  <si>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</si>
  <si>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</si>
  <si>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</si>
  <si>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</si>
  <si>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</si>
  <si>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</si>
  <si>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</si>
  <si>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</si>
  <si>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</si>
  <si>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</si>
  <si>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</si>
  <si>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</si>
  <si>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</si>
  <si>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</si>
  <si>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</si>
  <si>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</si>
  <si>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</si>
  <si>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</si>
  <si>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</si>
  <si>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</si>
  <si>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</si>
  <si>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</si>
  <si>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</si>
  <si>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</si>
  <si>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</si>
  <si>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</si>
  <si>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</si>
  <si>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</si>
  <si>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</si>
  <si>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</si>
  <si>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</si>
  <si>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</si>
  <si>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</si>
  <si>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</si>
  <si>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</si>
  <si>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</si>
  <si>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</si>
  <si>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</si>
  <si>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</si>
  <si>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</si>
  <si>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</si>
  <si>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</si>
  <si>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</si>
  <si>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</si>
  <si>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</si>
  <si>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</si>
  <si>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</si>
  <si>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</si>
  <si>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</si>
  <si>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</si>
  <si>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</si>
  <si>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</si>
  <si>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</si>
  <si>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</si>
  <si>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</si>
  <si>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</si>
  <si>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</si>
  <si>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</si>
  <si>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</si>
  <si>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</si>
  <si>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</si>
  <si>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</si>
  <si>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</si>
  <si>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</si>
  <si>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</si>
  <si>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</si>
  <si>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</si>
  <si>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</si>
  <si>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</si>
  <si>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</si>
  <si>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</si>
  <si>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</si>
  <si>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</si>
  <si>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</si>
  <si>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</si>
  <si>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</si>
  <si>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</si>
  <si>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</si>
  <si>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</si>
  <si>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</si>
  <si>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</si>
  <si>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</si>
  <si>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</si>
  <si>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</si>
  <si>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</si>
  <si>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</si>
  <si>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</si>
  <si>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</si>
  <si>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</si>
  <si>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</si>
  <si>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</si>
  <si>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</si>
  <si>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</si>
  <si>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</si>
  <si>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</si>
  <si>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</si>
  <si>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</si>
  <si>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</si>
  <si>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</si>
  <si>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</si>
  <si>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</si>
  <si>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</si>
  <si>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</si>
  <si>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</si>
  <si>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</si>
  <si>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</si>
  <si>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</si>
  <si>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</si>
  <si>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</si>
  <si>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</si>
  <si>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</si>
  <si>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</si>
  <si>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</si>
  <si>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</si>
  <si>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</si>
  <si>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</si>
  <si>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</si>
  <si>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</si>
  <si>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</si>
  <si>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</si>
  <si>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</si>
  <si>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</si>
  <si>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</si>
  <si>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</si>
  <si>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</si>
  <si>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</si>
  <si>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</si>
  <si>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</si>
  <si>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</si>
  <si>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</si>
  <si>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</si>
  <si>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</si>
  <si>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</si>
  <si>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</si>
  <si>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</si>
  <si>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</si>
  <si>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</si>
  <si>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</si>
  <si>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</si>
  <si>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</si>
  <si>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</si>
  <si>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</si>
  <si>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</si>
  <si>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</si>
  <si>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</si>
  <si>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</si>
  <si>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</si>
  <si>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</si>
  <si>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</si>
  <si>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</si>
  <si>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</si>
  <si>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</si>
  <si>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</si>
  <si>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</si>
  <si>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</si>
  <si>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</si>
  <si>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</si>
  <si>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</si>
  <si>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</si>
  <si>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</si>
  <si>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</si>
  <si>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</si>
  <si>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</si>
  <si>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</si>
  <si>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</si>
  <si>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</si>
  <si>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</si>
  <si>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</si>
  <si>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</si>
  <si>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</si>
  <si>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</si>
  <si>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</si>
  <si>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</si>
  <si>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</si>
  <si>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</si>
  <si>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</si>
  <si>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</si>
  <si>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</si>
  <si>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</si>
  <si>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</si>
  <si>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</si>
  <si>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</si>
  <si>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</si>
  <si>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</si>
  <si>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</si>
  <si>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</si>
  <si>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</si>
  <si>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</si>
  <si>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</si>
  <si>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</si>
  <si>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</si>
  <si>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</si>
  <si>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</si>
  <si>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</si>
  <si>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</si>
  <si>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</si>
  <si>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</si>
  <si>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</si>
  <si>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</si>
  <si>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</si>
  <si>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</si>
  <si>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</si>
  <si>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</si>
  <si>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</si>
  <si>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</si>
  <si>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</si>
  <si>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</si>
  <si>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</si>
  <si>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</si>
  <si>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</si>
  <si>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</si>
  <si>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</si>
  <si>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</si>
  <si>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</si>
  <si>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</si>
  <si>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</si>
  <si>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</si>
  <si>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</si>
  <si>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</si>
  <si>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</si>
  <si>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</si>
  <si>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</si>
  <si>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</si>
  <si>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</si>
  <si>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</si>
  <si>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</si>
  <si>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</si>
  <si>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</si>
  <si>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</si>
  <si>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</si>
  <si>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</si>
  <si>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</si>
  <si>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</si>
  <si>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</si>
  <si>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</si>
  <si>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</si>
  <si>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</si>
  <si>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</si>
  <si>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</si>
  <si>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</si>
  <si>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</si>
  <si>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</si>
  <si>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</si>
  <si>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</si>
  <si>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</si>
  <si>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</si>
  <si>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</si>
  <si>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</si>
  <si>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</si>
  <si>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</si>
  <si>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</si>
  <si>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</si>
  <si>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</si>
  <si>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</si>
  <si>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</si>
  <si>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</si>
  <si>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</si>
  <si>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</si>
  <si>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</si>
  <si>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</si>
  <si>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</si>
  <si>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</si>
  <si>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</si>
  <si>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</si>
  <si>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</si>
  <si>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</si>
  <si>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</si>
  <si>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</si>
  <si>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</si>
  <si>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</si>
  <si>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</si>
  <si>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</si>
  <si>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</si>
  <si>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</si>
  <si>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</si>
  <si>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</si>
  <si>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</si>
  <si>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</si>
  <si>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</si>
  <si>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</si>
  <si>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</si>
  <si>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</si>
  <si>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</si>
  <si>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</si>
  <si>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</si>
  <si>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</si>
  <si>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</si>
  <si>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</si>
  <si>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</si>
  <si>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</si>
  <si>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</si>
  <si>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</si>
  <si>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</si>
  <si>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</si>
  <si>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</si>
  <si>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</si>
  <si>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</si>
  <si>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</si>
  <si>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</si>
  <si>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</si>
  <si>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</si>
  <si>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</si>
  <si>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</si>
  <si>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</si>
  <si>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</si>
  <si>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</si>
  <si>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</si>
  <si>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</si>
  <si>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</si>
  <si>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</si>
  <si>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</si>
  <si>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</si>
  <si>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</si>
  <si>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</si>
  <si>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</si>
  <si>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</si>
  <si>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</si>
  <si>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</si>
  <si>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</si>
  <si>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</si>
  <si>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</si>
  <si>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</si>
  <si>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</si>
  <si>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</si>
  <si>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</si>
  <si>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</si>
  <si>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</si>
  <si>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</si>
  <si>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</si>
  <si>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</si>
  <si>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</si>
  <si>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</si>
  <si>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</si>
  <si>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</si>
  <si>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</si>
  <si>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</si>
  <si>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</si>
  <si>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</si>
  <si>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</si>
  <si>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</si>
  <si>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</si>
  <si>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</si>
  <si>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</si>
  <si>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</si>
  <si>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</si>
  <si>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</si>
  <si>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</si>
  <si>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</si>
  <si>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</si>
  <si>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</si>
  <si>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</si>
  <si>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</si>
  <si>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</si>
  <si>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</si>
  <si>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</si>
  <si>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</si>
  <si>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</si>
  <si>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</si>
  <si>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</si>
  <si>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</si>
  <si>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</si>
  <si>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</si>
  <si>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</si>
  <si>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</si>
  <si>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</si>
  <si>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</si>
  <si>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</si>
  <si>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</si>
  <si>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</si>
  <si>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</si>
  <si>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</si>
  <si>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</si>
  <si>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</si>
  <si>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</si>
  <si>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</si>
  <si>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</si>
  <si>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</si>
  <si>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</si>
  <si>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</si>
  <si>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</si>
  <si>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</si>
  <si>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</si>
  <si>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</si>
  <si>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</si>
  <si>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</si>
  <si>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</si>
  <si>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</si>
  <si>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</si>
  <si>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</si>
  <si>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</si>
  <si>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</si>
  <si>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</si>
  <si>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</si>
  <si>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</si>
  <si>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</si>
  <si>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</si>
  <si>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</si>
  <si>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</si>
  <si>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</si>
  <si>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</si>
  <si>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</si>
  <si>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</si>
  <si>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</si>
  <si>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</si>
  <si>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</si>
  <si>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</si>
  <si>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</si>
  <si>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</si>
  <si>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</si>
  <si>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</si>
  <si>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</si>
  <si>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</si>
  <si>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</si>
  <si>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</si>
  <si>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</si>
  <si>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</si>
  <si>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</si>
  <si>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</si>
  <si>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</si>
  <si>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</si>
  <si>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</si>
  <si>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</si>
  <si>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</si>
  <si>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</si>
  <si>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</si>
  <si>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</si>
  <si>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</si>
  <si>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</si>
  <si>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</si>
  <si>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</si>
  <si>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</si>
  <si>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</si>
  <si>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</si>
  <si>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</si>
  <si>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</si>
  <si>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</si>
  <si>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</si>
  <si>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</si>
  <si>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</si>
  <si>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</si>
  <si>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</si>
  <si>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</si>
  <si>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</si>
  <si>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</si>
  <si>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</si>
  <si>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</si>
  <si>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</si>
  <si>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</si>
  <si>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</si>
  <si>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</si>
  <si>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</si>
  <si>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</si>
  <si>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</si>
  <si>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</si>
  <si>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</si>
  <si>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</si>
  <si>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</si>
  <si>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</si>
  <si>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</si>
  <si>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</si>
  <si>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</si>
  <si>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</si>
  <si>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</si>
  <si>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</si>
  <si>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</si>
  <si>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</si>
  <si>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</si>
  <si>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</si>
  <si>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</si>
  <si>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</si>
  <si>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</si>
  <si>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</si>
  <si>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</si>
  <si>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</si>
  <si>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</si>
  <si>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</si>
  <si>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</si>
  <si>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</si>
  <si>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</si>
  <si>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</si>
  <si>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</si>
  <si>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</si>
  <si>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</si>
  <si>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</si>
  <si>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</si>
  <si>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</si>
  <si>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</si>
  <si>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</si>
  <si>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</si>
  <si>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</si>
  <si>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</si>
  <si>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</si>
  <si>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</si>
  <si>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</si>
  <si>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</si>
  <si>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</si>
  <si>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</si>
  <si>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</si>
  <si>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</si>
  <si>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</si>
  <si>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</si>
  <si>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</si>
  <si>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</si>
  <si>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</si>
  <si>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</si>
  <si>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</si>
  <si>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</si>
  <si>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</si>
  <si>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</si>
  <si>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</si>
  <si>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</si>
  <si>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</si>
  <si>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</si>
  <si>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</si>
  <si>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</si>
  <si>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</si>
  <si>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</si>
  <si>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</si>
  <si>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</si>
  <si>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</si>
  <si>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</si>
  <si>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</si>
  <si>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</si>
  <si>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</si>
  <si>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</si>
  <si>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</si>
  <si>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</si>
  <si>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</si>
  <si>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</si>
  <si>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</si>
  <si>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</si>
  <si>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</si>
  <si>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</si>
  <si>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</si>
  <si>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</si>
  <si>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</si>
  <si>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</si>
  <si>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</si>
  <si>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</si>
  <si>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</si>
  <si>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</si>
  <si>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</si>
  <si>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</si>
  <si>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</si>
  <si>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</si>
  <si>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</si>
  <si>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</si>
  <si>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</si>
  <si>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</si>
  <si>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</si>
  <si>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</si>
  <si>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</si>
  <si>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</si>
  <si>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</si>
  <si>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</si>
  <si>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</si>
  <si>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</si>
  <si>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</si>
  <si>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</si>
  <si>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</si>
  <si>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</si>
  <si>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</si>
  <si>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</si>
  <si>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</si>
  <si>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</si>
  <si>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</si>
  <si>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</si>
  <si>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</si>
  <si>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</si>
  <si>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</si>
  <si>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</si>
  <si>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</si>
  <si>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</si>
  <si>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</si>
  <si>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</si>
  <si>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</si>
  <si>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</si>
  <si>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</si>
  <si>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</si>
  <si>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</si>
  <si>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</si>
  <si>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</si>
  <si>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</si>
  <si>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</si>
  <si>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</si>
  <si>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</si>
  <si>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</si>
  <si>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</si>
  <si>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</si>
  <si>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</si>
  <si>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</si>
  <si>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</si>
  <si>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</si>
  <si>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</si>
  <si>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</si>
  <si>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</si>
  <si>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</si>
  <si>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</si>
  <si>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</si>
  <si>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</si>
  <si>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</si>
  <si>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</si>
  <si>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</si>
  <si>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</si>
  <si>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</si>
  <si>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</si>
  <si>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</si>
  <si>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</si>
  <si>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</si>
  <si>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</si>
  <si>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</si>
  <si>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</si>
  <si>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</si>
  <si>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</si>
  <si>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</si>
  <si>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</si>
  <si>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</si>
  <si>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</si>
  <si>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</si>
  <si>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</si>
  <si>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</si>
  <si>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</si>
  <si>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</si>
  <si>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</si>
  <si>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</si>
  <si>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</si>
  <si>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</si>
  <si>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</si>
  <si>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</si>
  <si>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</si>
  <si>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</si>
  <si>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</si>
  <si>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</si>
  <si>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</si>
  <si>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</si>
  <si>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</si>
  <si>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</si>
  <si>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</si>
  <si>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</si>
  <si>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</si>
  <si>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</si>
  <si>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</si>
  <si>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</si>
  <si>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</si>
  <si>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</si>
  <si>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</si>
  <si>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</si>
  <si>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</si>
  <si>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</si>
  <si>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</si>
  <si>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</si>
  <si>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</si>
  <si>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</si>
  <si>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</si>
  <si>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</si>
  <si>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</si>
  <si>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</si>
  <si>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</si>
  <si>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</si>
  <si>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</si>
  <si>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</si>
  <si>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</si>
  <si>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</si>
  <si>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</si>
  <si>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</si>
  <si>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</si>
  <si>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</si>
  <si>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</si>
  <si>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</si>
  <si>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</si>
  <si>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</si>
  <si>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</si>
  <si>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</si>
  <si>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</si>
  <si>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</si>
  <si>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</si>
  <si>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</si>
  <si>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</si>
  <si>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</si>
  <si>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</si>
  <si>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</si>
  <si>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</si>
  <si>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</si>
  <si>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</si>
  <si>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</si>
  <si>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</si>
  <si>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</si>
  <si>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</si>
  <si>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</si>
  <si>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</si>
  <si>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</si>
  <si>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</si>
  <si>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</si>
  <si>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</si>
  <si>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</si>
  <si>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</si>
  <si>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</si>
  <si>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</si>
  <si>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</si>
  <si>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</si>
  <si>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</si>
  <si>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</si>
  <si>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</si>
  <si>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</si>
  <si>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</si>
  <si>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</si>
  <si>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</si>
  <si>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</si>
  <si>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</si>
  <si>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</si>
  <si>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</si>
  <si>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</si>
  <si>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</si>
  <si>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</si>
  <si>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</si>
  <si>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</si>
  <si>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</si>
  <si>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</si>
  <si>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</si>
  <si>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</si>
  <si>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</si>
  <si>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</si>
  <si>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</si>
  <si>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</si>
  <si>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</si>
  <si>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</si>
  <si>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</si>
  <si>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</si>
  <si>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</si>
  <si>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</si>
  <si>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</si>
  <si>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</si>
  <si>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</si>
  <si>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</si>
  <si>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</si>
  <si>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</si>
  <si>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</si>
  <si>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</si>
  <si>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</si>
  <si>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</si>
  <si>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</si>
  <si>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</si>
  <si>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</si>
  <si>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</si>
  <si>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</si>
  <si>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</si>
  <si>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</si>
  <si>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</si>
  <si>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</si>
  <si>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</si>
  <si>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</si>
  <si>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</si>
  <si>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</si>
  <si>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</si>
  <si>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</si>
  <si>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</si>
  <si>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</si>
  <si>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</si>
  <si>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</si>
  <si>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</si>
  <si>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</si>
  <si>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</si>
  <si>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</si>
  <si>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</si>
  <si>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</si>
  <si>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</si>
  <si>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</si>
  <si>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</si>
  <si>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</si>
  <si>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</si>
  <si>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</si>
  <si>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</si>
  <si>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</si>
  <si>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</si>
  <si>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</si>
  <si>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</si>
  <si>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</si>
  <si>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</si>
  <si>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</si>
  <si>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</si>
  <si>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</si>
  <si>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</si>
  <si>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</si>
  <si>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</si>
  <si>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</si>
  <si>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</si>
  <si>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</si>
  <si>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</si>
  <si>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</si>
  <si>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</si>
  <si>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</si>
  <si>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</si>
  <si>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</si>
  <si>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</si>
  <si>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</si>
  <si>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</si>
  <si>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</si>
  <si>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</si>
  <si>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</si>
  <si>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</si>
  <si>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</si>
  <si>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</si>
  <si>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</si>
  <si>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</si>
  <si>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</si>
  <si>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</si>
  <si>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</si>
  <si>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</si>
  <si>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</si>
  <si>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</si>
  <si>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</si>
  <si>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</si>
  <si>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</si>
  <si>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</si>
  <si>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</si>
  <si>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</si>
  <si>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</si>
  <si>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</si>
  <si>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</si>
  <si>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</si>
  <si>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</si>
  <si>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</si>
  <si>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</si>
  <si>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</si>
  <si>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</si>
  <si>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</si>
  <si>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</si>
  <si>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</si>
  <si>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</si>
  <si>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</si>
  <si>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</si>
  <si>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</si>
  <si>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</si>
  <si>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</si>
  <si>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</si>
  <si>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</si>
  <si>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</si>
  <si>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</si>
  <si>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</si>
  <si>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</si>
  <si>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</si>
  <si>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</si>
  <si>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</si>
  <si>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</si>
  <si>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</si>
  <si>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</si>
  <si>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</si>
  <si>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</si>
  <si>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</si>
  <si>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</si>
  <si>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</si>
  <si>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</si>
  <si>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</si>
  <si>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</si>
  <si>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</si>
  <si>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</si>
  <si>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</si>
  <si>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</si>
  <si>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</si>
  <si>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</si>
  <si>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</si>
  <si>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</si>
  <si>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</si>
  <si>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</si>
  <si>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</si>
  <si>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</si>
  <si>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</si>
  <si>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</si>
  <si>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</si>
  <si>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</si>
  <si>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</si>
  <si>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</si>
  <si>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</si>
  <si>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</si>
  <si>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</si>
  <si>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</si>
  <si>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</si>
  <si>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</si>
  <si>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</si>
  <si>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</si>
  <si>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</si>
  <si>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</si>
  <si>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</si>
  <si>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</si>
  <si>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</si>
  <si>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</si>
  <si>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</si>
  <si>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</si>
  <si>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</si>
  <si>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</si>
  <si>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</si>
  <si>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</si>
  <si>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</si>
  <si>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</si>
  <si>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</si>
  <si>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</si>
  <si>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</si>
  <si>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</si>
  <si>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</si>
  <si>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</si>
  <si>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</si>
  <si>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</si>
  <si>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</si>
  <si>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</si>
  <si>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</si>
  <si>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</si>
  <si>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</si>
  <si>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</si>
  <si>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</si>
  <si>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</si>
  <si>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</si>
  <si>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</si>
  <si>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</si>
  <si>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</si>
  <si>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</si>
  <si>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</si>
  <si>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</si>
  <si>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</si>
  <si>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</si>
  <si>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</si>
  <si>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</si>
  <si>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</si>
  <si>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</si>
  <si>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</si>
  <si>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</si>
  <si>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</si>
  <si>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</si>
  <si>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</si>
  <si>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</si>
  <si>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</si>
  <si>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</si>
  <si>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</si>
  <si>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</si>
  <si>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</si>
  <si>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</si>
  <si>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</si>
  <si>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</si>
  <si>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</si>
  <si>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</si>
  <si>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</si>
  <si>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</si>
  <si>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</si>
  <si>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</si>
  <si>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</si>
  <si>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</si>
  <si>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</si>
  <si>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</si>
  <si>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</si>
  <si>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</si>
  <si>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</si>
  <si>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</si>
  <si>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</si>
  <si>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</si>
  <si>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</si>
  <si>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</si>
  <si>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</si>
  <si>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</si>
  <si>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</si>
  <si>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</si>
  <si>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</si>
  <si>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</si>
  <si>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</si>
  <si>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</si>
  <si>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</si>
  <si>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</si>
  <si>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</si>
  <si>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</si>
  <si>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</si>
  <si>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</si>
  <si>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</si>
  <si>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</si>
  <si>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</si>
  <si>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</si>
  <si>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</si>
  <si>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</si>
  <si>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</si>
  <si>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</si>
  <si>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</si>
  <si>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</si>
  <si>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</si>
  <si>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</si>
  <si>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</si>
  <si>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</si>
  <si>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</si>
  <si>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</si>
  <si>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</si>
  <si>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</si>
  <si>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</si>
  <si>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</si>
  <si>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</si>
  <si>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</si>
  <si>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</si>
  <si>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</si>
  <si>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</si>
  <si>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</si>
  <si>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</si>
  <si>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</si>
  <si>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</si>
  <si>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</si>
  <si>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</si>
  <si>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</si>
  <si>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</si>
  <si>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</si>
  <si>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</si>
  <si>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</si>
  <si>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</si>
  <si>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</si>
  <si>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</si>
  <si>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</si>
  <si>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</si>
  <si>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</si>
  <si>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</si>
  <si>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</si>
  <si>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</si>
  <si>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</si>
  <si>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</si>
  <si>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</si>
  <si>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</si>
  <si>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</si>
  <si>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</si>
  <si>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</si>
  <si>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</si>
  <si>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</si>
  <si>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</si>
  <si>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</si>
  <si>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</si>
  <si>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</si>
  <si>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</si>
  <si>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</si>
  <si>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</si>
  <si>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</si>
  <si>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</si>
  <si>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</si>
  <si>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</si>
  <si>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</si>
  <si>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</si>
  <si>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</si>
  <si>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</si>
  <si>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</si>
  <si>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</si>
  <si>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</si>
  <si>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</si>
  <si>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</si>
  <si>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</si>
  <si>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</si>
  <si>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</si>
  <si>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</si>
  <si>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</si>
  <si>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</si>
  <si>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</si>
  <si>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</si>
  <si>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</si>
  <si>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</si>
  <si>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</si>
  <si>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</si>
  <si>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</si>
  <si>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</si>
  <si>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</si>
  <si>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</si>
  <si>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</si>
  <si>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</si>
  <si>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</si>
  <si>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</si>
  <si>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</si>
  <si>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</si>
  <si>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</si>
  <si>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</si>
  <si>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</si>
  <si>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</si>
  <si>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</si>
  <si>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</si>
  <si>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</si>
  <si>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</si>
  <si>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</si>
  <si>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</si>
  <si>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</si>
  <si>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</si>
  <si>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</si>
  <si>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</si>
  <si>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</si>
  <si>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</si>
  <si>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</si>
  <si>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</si>
  <si>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</si>
  <si>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</si>
  <si>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</si>
  <si>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</si>
  <si>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</si>
  <si>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</si>
  <si>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</si>
  <si>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</si>
  <si>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</si>
  <si>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</si>
  <si>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</si>
  <si>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</si>
  <si>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</si>
  <si>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</si>
  <si>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</si>
  <si>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</si>
  <si>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</si>
  <si>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</si>
  <si>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</si>
  <si>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</si>
  <si>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</si>
  <si>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</si>
  <si>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</si>
  <si>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</si>
  <si>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</si>
  <si>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</si>
  <si>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</si>
  <si>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</si>
  <si>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</si>
  <si>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</si>
  <si>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</si>
  <si>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</si>
  <si>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</si>
  <si>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</si>
  <si>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</si>
  <si>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</si>
  <si>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</si>
  <si>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</si>
  <si>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</si>
  <si>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</si>
  <si>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</si>
  <si>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</si>
  <si>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</si>
  <si>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</si>
  <si>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</si>
  <si>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</si>
  <si>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</si>
  <si>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</si>
  <si>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</si>
  <si>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</si>
  <si>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</si>
  <si>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</si>
  <si>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</si>
  <si>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</si>
  <si>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</si>
  <si>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</si>
  <si>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</si>
  <si>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</si>
  <si>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</si>
  <si>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</si>
  <si>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</si>
  <si>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</si>
  <si>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</si>
  <si>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</si>
  <si>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</si>
  <si>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</si>
  <si>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</si>
  <si>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</si>
  <si>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</si>
  <si>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</si>
  <si>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</si>
  <si>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</si>
  <si>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</si>
  <si>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</si>
  <si>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</si>
  <si>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</si>
  <si>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</si>
  <si>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</si>
  <si>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</si>
  <si>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</si>
  <si>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</si>
  <si>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</si>
  <si>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</si>
  <si>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</si>
  <si>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</si>
  <si>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</si>
  <si>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</si>
  <si>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</si>
  <si>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</si>
  <si>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</si>
  <si>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</si>
  <si>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</si>
  <si>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</si>
  <si>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</si>
  <si>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</si>
  <si>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</si>
  <si>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</si>
  <si>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</si>
  <si>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</si>
  <si>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</si>
  <si>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</si>
  <si>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</si>
  <si>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</si>
  <si>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</si>
  <si>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</si>
  <si>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</si>
  <si>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</si>
  <si>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</si>
  <si>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</si>
  <si>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</si>
  <si>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</si>
  <si>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</si>
  <si>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</si>
  <si>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</si>
  <si>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</si>
  <si>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</si>
  <si>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</si>
  <si>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</si>
  <si>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</si>
  <si>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</si>
  <si>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</si>
  <si>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</si>
  <si>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</si>
  <si>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</si>
  <si>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</si>
  <si>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</si>
  <si>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</si>
  <si>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</si>
  <si>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</si>
  <si>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</si>
  <si>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</si>
  <si>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</si>
  <si>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</si>
  <si>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</si>
  <si>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</si>
  <si>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</si>
  <si>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</si>
  <si>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</si>
  <si>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</si>
  <si>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</si>
  <si>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</si>
  <si>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</si>
  <si>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</si>
  <si>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</si>
  <si>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</si>
  <si>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</si>
  <si>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</si>
  <si>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</si>
  <si>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</si>
  <si>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</si>
  <si>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</si>
  <si>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</si>
  <si>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</si>
  <si>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</si>
  <si>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</si>
  <si>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</si>
  <si>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</si>
  <si>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</si>
  <si>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</si>
  <si>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</si>
  <si>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</si>
  <si>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</si>
  <si>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</si>
  <si>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</si>
  <si>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</si>
  <si>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</si>
  <si>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</si>
  <si>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</si>
  <si>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</si>
  <si>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</si>
  <si>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</si>
  <si>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</si>
  <si>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</si>
  <si>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</si>
  <si>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</si>
  <si>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</si>
  <si>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</si>
  <si>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</si>
  <si>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</si>
  <si>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</si>
  <si>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</si>
  <si>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</si>
  <si>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</si>
  <si>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</si>
  <si>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</si>
  <si>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</si>
  <si>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</si>
  <si>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</si>
  <si>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</si>
  <si>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</si>
  <si>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</si>
  <si>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</si>
  <si>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</si>
  <si>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</si>
  <si>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</si>
  <si>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</si>
  <si>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</si>
  <si>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</si>
  <si>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</si>
  <si>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</si>
  <si>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</si>
  <si>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</si>
  <si>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</si>
  <si>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</si>
  <si>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</si>
  <si>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</si>
  <si>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</si>
  <si>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</si>
  <si>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</si>
  <si>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</si>
  <si>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</si>
  <si>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</si>
  <si>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</si>
  <si>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</si>
  <si>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</si>
  <si>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</si>
  <si>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</si>
  <si>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</si>
  <si>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</si>
  <si>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</si>
  <si>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</si>
  <si>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</si>
  <si>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</si>
  <si>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</si>
  <si>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</si>
  <si>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</si>
  <si>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</si>
  <si>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</si>
  <si>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</si>
  <si>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</si>
  <si>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</si>
  <si>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</si>
  <si>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</si>
  <si>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</si>
  <si>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</si>
  <si>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</si>
  <si>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</si>
  <si>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</si>
  <si>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</si>
  <si>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</si>
  <si>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</si>
  <si>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</si>
  <si>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</si>
  <si>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</si>
  <si>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</si>
  <si>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</si>
  <si>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</si>
  <si>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</si>
  <si>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</si>
  <si>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</si>
  <si>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</si>
  <si>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</si>
  <si>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</si>
  <si>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</si>
  <si>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</si>
  <si>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</si>
  <si>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</si>
  <si>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</si>
  <si>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</si>
  <si>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</si>
  <si>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</si>
  <si>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</si>
  <si>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</si>
  <si>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</si>
  <si>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</si>
  <si>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</si>
  <si>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</si>
  <si>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</si>
  <si>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</si>
  <si>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</si>
  <si>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</si>
  <si>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</si>
  <si>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</si>
  <si>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</si>
  <si>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</si>
  <si>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</si>
  <si>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</si>
  <si>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</si>
  <si>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</si>
  <si>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</si>
  <si>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</si>
  <si>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</si>
  <si>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</si>
  <si>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</si>
  <si>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</si>
  <si>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</si>
  <si>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</si>
  <si>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</si>
  <si>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</si>
  <si>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</si>
  <si>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</si>
  <si>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</si>
  <si>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</si>
  <si>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</si>
  <si>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</si>
  <si>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</si>
  <si>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</si>
  <si>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</si>
  <si>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</si>
  <si>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</si>
  <si>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</si>
  <si>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</si>
  <si>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</si>
  <si>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</si>
  <si>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</si>
  <si>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</si>
  <si>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</si>
  <si>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</si>
  <si>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</si>
  <si>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</si>
  <si>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</si>
  <si>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</si>
  <si>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</si>
  <si>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</si>
  <si>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</si>
  <si>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</si>
  <si>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</si>
  <si>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</si>
  <si>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</si>
  <si>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</si>
  <si>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</si>
  <si>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</si>
  <si>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</si>
  <si>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</si>
  <si>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</si>
  <si>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</si>
  <si>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</si>
  <si>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</si>
  <si>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</si>
  <si>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</si>
  <si>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</si>
  <si>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</si>
  <si>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</si>
  <si>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</si>
  <si>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</si>
  <si>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</si>
  <si>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</si>
  <si>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</si>
  <si>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</si>
  <si>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</si>
  <si>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</si>
  <si>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</si>
  <si>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</si>
  <si>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</si>
  <si>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</si>
  <si>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</si>
  <si>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</si>
  <si>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</si>
  <si>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</si>
  <si>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</si>
  <si>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</si>
  <si>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</si>
  <si>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</si>
  <si>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</si>
  <si>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</si>
  <si>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</si>
  <si>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</si>
  <si>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</si>
  <si>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</si>
  <si>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</si>
  <si>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</si>
  <si>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</si>
  <si>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</si>
  <si>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</si>
  <si>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</si>
  <si>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</si>
  <si>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</si>
  <si>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</si>
  <si>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</si>
  <si>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</si>
  <si>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</si>
  <si>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</si>
  <si>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</si>
  <si>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</si>
  <si>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</si>
  <si>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</si>
  <si>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</si>
  <si>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</si>
  <si>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</si>
  <si>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</si>
  <si>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</si>
  <si>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</si>
  <si>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</si>
  <si>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</si>
  <si>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</si>
  <si>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</si>
  <si>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</si>
  <si>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</si>
  <si>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</si>
  <si>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</si>
  <si>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</si>
  <si>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</si>
  <si>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</si>
  <si>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</si>
  <si>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</si>
  <si>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</si>
  <si>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</si>
  <si>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</si>
  <si>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</si>
  <si>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</si>
  <si>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</si>
  <si>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</si>
  <si>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</si>
  <si>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</si>
  <si>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</si>
  <si>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</si>
  <si>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</si>
  <si>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</si>
  <si>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</si>
  <si>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</si>
  <si>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</si>
  <si>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</si>
  <si>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</si>
  <si>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</si>
  <si>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</si>
  <si>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</si>
  <si>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</si>
  <si>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</si>
  <si>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</si>
  <si>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</si>
  <si>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</si>
  <si>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</si>
  <si>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</si>
  <si>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</si>
  <si>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</si>
  <si>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</si>
  <si>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</si>
  <si>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</si>
  <si>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</si>
  <si>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</si>
  <si>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</si>
  <si>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</si>
  <si>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</si>
  <si>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</si>
  <si>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</si>
  <si>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</si>
  <si>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</si>
  <si>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</si>
  <si>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</si>
  <si>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</si>
  <si>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</si>
  <si>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</si>
  <si>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</si>
  <si>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</si>
  <si>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</si>
  <si>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</si>
  <si>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</si>
  <si>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</si>
  <si>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</si>
  <si>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</si>
  <si>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</si>
  <si>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</si>
  <si>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</si>
  <si>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</si>
  <si>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</si>
  <si>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</si>
  <si>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</si>
  <si>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</si>
  <si>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</si>
  <si>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</si>
  <si>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</si>
  <si>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</si>
  <si>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</si>
  <si>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</si>
  <si>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</si>
  <si>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</si>
  <si>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</si>
  <si>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</si>
  <si>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</si>
  <si>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</si>
  <si>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</si>
  <si>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</si>
  <si>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</si>
  <si>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</si>
  <si>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</si>
  <si>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</si>
  <si>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</si>
  <si>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</si>
  <si>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</si>
  <si>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</si>
  <si>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</si>
  <si>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</si>
  <si>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</si>
  <si>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</si>
  <si>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</si>
  <si>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</si>
  <si>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</si>
  <si>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</si>
  <si>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</si>
  <si>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</si>
  <si>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</si>
  <si>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</si>
  <si>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</si>
  <si>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</si>
  <si>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</si>
  <si>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</si>
  <si>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</si>
  <si>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</si>
  <si>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</si>
  <si>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</si>
  <si>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</si>
  <si>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</si>
  <si>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</si>
  <si>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</si>
  <si>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</si>
  <si>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</si>
  <si>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</si>
  <si>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</si>
  <si>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</si>
  <si>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</si>
  <si>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</si>
  <si>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</si>
  <si>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</si>
  <si>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</si>
  <si>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</si>
  <si>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</si>
  <si>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</si>
  <si>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</si>
  <si>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</si>
  <si>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</si>
  <si>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</si>
  <si>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</si>
  <si>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</si>
  <si>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</si>
  <si>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</si>
  <si>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</si>
  <si>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</si>
  <si>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</si>
  <si>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</si>
  <si>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</si>
  <si>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</si>
  <si>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</si>
  <si>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</si>
  <si>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</si>
  <si>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</si>
  <si>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</si>
  <si>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</si>
  <si>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</si>
  <si>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</si>
  <si>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</si>
  <si>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</si>
  <si>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</si>
  <si>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</si>
  <si>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</si>
  <si>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</si>
  <si>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</si>
  <si>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</si>
  <si>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</si>
  <si>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</si>
  <si>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</si>
  <si>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</si>
  <si>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</si>
  <si>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</si>
  <si>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</si>
  <si>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</si>
  <si>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</si>
  <si>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</si>
  <si>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</si>
  <si>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</si>
  <si>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</si>
  <si>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</si>
  <si>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</si>
  <si>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</si>
  <si>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</si>
  <si>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</si>
  <si>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</si>
  <si>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</si>
  <si>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</si>
  <si>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</si>
  <si>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</si>
  <si>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</si>
  <si>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</si>
  <si>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</si>
  <si>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</si>
  <si>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</si>
  <si>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</si>
  <si>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</si>
  <si>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</si>
  <si>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</si>
  <si>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</si>
  <si>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</si>
  <si>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</si>
  <si>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</si>
  <si>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</si>
  <si>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</si>
  <si>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</si>
  <si>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</si>
  <si>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</si>
  <si>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</si>
  <si>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</si>
  <si>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</si>
  <si>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</si>
  <si>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</si>
  <si>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</si>
  <si>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</si>
  <si>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</si>
  <si>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</si>
  <si>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</si>
  <si>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</si>
  <si>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</si>
  <si>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</si>
  <si>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</si>
  <si>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</si>
  <si>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</si>
  <si>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</si>
  <si>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</si>
  <si>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</si>
  <si>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</si>
  <si>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</si>
  <si>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</si>
  <si>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</si>
  <si>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</si>
  <si>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</si>
  <si>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</si>
  <si>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</si>
  <si>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</si>
  <si>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</si>
  <si>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</si>
  <si>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</si>
  <si>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</si>
  <si>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</si>
  <si>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</si>
  <si>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</si>
  <si>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</si>
  <si>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</si>
  <si>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</si>
  <si>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</si>
  <si>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</si>
  <si>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</si>
  <si>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</si>
  <si>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</si>
  <si>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</si>
  <si>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</si>
  <si>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</si>
  <si>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</si>
  <si>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</si>
  <si>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</si>
  <si>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</si>
  <si>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</si>
  <si>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</si>
  <si>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</si>
  <si>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</si>
  <si>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</si>
  <si>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</si>
  <si>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</si>
  <si>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</si>
  <si>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</si>
  <si>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</si>
  <si>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</si>
  <si>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</si>
  <si>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</si>
  <si>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</si>
  <si>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</si>
  <si>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</si>
  <si>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</si>
  <si>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</si>
  <si>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</si>
  <si>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</si>
  <si>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</si>
  <si>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</si>
  <si>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</si>
  <si>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</si>
  <si>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</si>
  <si>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</si>
  <si>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</si>
  <si>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</si>
  <si>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</si>
  <si>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</si>
  <si>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</si>
  <si>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</si>
  <si>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</si>
  <si>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</si>
  <si>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</si>
  <si>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</si>
  <si>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</si>
  <si>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</si>
  <si>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</si>
  <si>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</si>
  <si>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</si>
  <si>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</si>
  <si>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</si>
  <si>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</si>
  <si>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</si>
  <si>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</si>
  <si>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</si>
  <si>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</si>
  <si>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</si>
  <si>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</si>
  <si>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</si>
  <si>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</si>
  <si>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</si>
  <si>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</si>
  <si>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</si>
  <si>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</si>
  <si>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</si>
  <si>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</si>
  <si>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</si>
  <si>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</si>
  <si>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</si>
  <si>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</si>
  <si>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</si>
  <si>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</si>
  <si>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</si>
  <si>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</si>
  <si>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</si>
  <si>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</si>
  <si>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</si>
  <si>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</si>
  <si>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</si>
  <si>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</si>
  <si>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</si>
  <si>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</si>
  <si>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</si>
  <si>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</si>
  <si>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</si>
  <si>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</si>
  <si>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</si>
  <si>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</si>
  <si>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</si>
  <si>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</si>
  <si>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</si>
  <si>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</si>
  <si>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</si>
  <si>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</si>
  <si>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</si>
  <si>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</si>
  <si>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</si>
  <si>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</si>
  <si>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</si>
  <si>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</si>
  <si>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</si>
  <si>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</si>
  <si>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</si>
  <si>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</si>
  <si>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</si>
  <si>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</si>
  <si>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</si>
  <si>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</si>
  <si>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</si>
  <si>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</si>
  <si>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</si>
  <si>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</si>
  <si>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</si>
  <si>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</si>
  <si>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</si>
  <si>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</si>
  <si>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</si>
  <si>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</si>
  <si>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</si>
  <si>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</si>
  <si>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</si>
  <si>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</si>
  <si>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</si>
  <si>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</si>
  <si>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</si>
  <si>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</si>
  <si>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</si>
  <si>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</si>
  <si>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</si>
  <si>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</si>
  <si>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</si>
  <si>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</si>
  <si>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</si>
  <si>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</si>
  <si>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</si>
  <si>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</si>
  <si>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</si>
  <si>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</si>
  <si>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</si>
  <si>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</si>
  <si>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</si>
  <si>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</si>
  <si>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</si>
  <si>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</si>
  <si>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</si>
  <si>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</si>
  <si>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</si>
  <si>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</si>
  <si>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</si>
  <si>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</si>
  <si>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</si>
  <si>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</si>
  <si>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</si>
  <si>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</si>
  <si>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</si>
  <si>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</si>
  <si>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</si>
  <si>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</si>
  <si>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</si>
  <si>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</si>
  <si>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</si>
  <si>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</si>
  <si>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</si>
  <si>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</si>
  <si>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</si>
  <si>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</si>
  <si>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</si>
  <si>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</si>
  <si>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</si>
  <si>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</si>
  <si>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</si>
  <si>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</si>
  <si>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</si>
  <si>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</si>
  <si>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</si>
  <si>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</si>
  <si>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</si>
  <si>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</si>
  <si>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</si>
  <si>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</si>
  <si>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</si>
  <si>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</si>
  <si>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</si>
  <si>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</si>
  <si>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</si>
  <si>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</si>
  <si>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</si>
  <si>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</si>
  <si>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</si>
  <si>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</si>
  <si>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</si>
  <si>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</si>
  <si>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</si>
  <si>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</si>
  <si>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</si>
  <si>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</si>
  <si>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</si>
  <si>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</si>
  <si>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</si>
  <si>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</si>
  <si>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</si>
  <si>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</si>
  <si>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</si>
  <si>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</si>
  <si>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</si>
  <si>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</si>
  <si>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</si>
  <si>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</si>
  <si>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</si>
  <si>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</si>
  <si>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</si>
  <si>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</si>
  <si>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</si>
  <si>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</si>
  <si>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</si>
  <si>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</si>
  <si>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</si>
  <si>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</si>
  <si>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</si>
  <si>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</si>
  <si>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</si>
  <si>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</si>
  <si>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</si>
  <si>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</si>
  <si>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</si>
  <si>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</si>
  <si>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</si>
  <si>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</si>
  <si>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</si>
  <si>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</si>
  <si>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</si>
  <si>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</si>
  <si>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</si>
  <si>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</si>
  <si>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</si>
  <si>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</si>
  <si>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</si>
  <si>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</si>
  <si>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</si>
  <si>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</si>
  <si>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</si>
  <si>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</si>
  <si>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</si>
  <si>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</si>
  <si>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</si>
  <si>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</si>
  <si>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</si>
  <si>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</si>
  <si>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</si>
  <si>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</si>
  <si>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</si>
  <si>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</si>
  <si>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</si>
  <si>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</si>
  <si>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</si>
  <si>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</si>
  <si>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</si>
  <si>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</si>
  <si>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</si>
  <si>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</si>
  <si>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</si>
  <si>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</si>
  <si>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</si>
  <si>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</si>
  <si>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</si>
  <si>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</si>
  <si>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</si>
  <si>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</si>
  <si>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</si>
  <si>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</si>
  <si>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</si>
  <si>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</si>
  <si>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</si>
  <si>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</si>
  <si>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</si>
  <si>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</si>
  <si>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</si>
  <si>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</si>
  <si>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</si>
  <si>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</si>
  <si>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</si>
  <si>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</si>
  <si>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</si>
  <si>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</si>
  <si>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</si>
  <si>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</si>
  <si>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</si>
  <si>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</si>
  <si>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</si>
  <si>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</si>
  <si>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</si>
  <si>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</si>
  <si>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</si>
  <si>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</si>
  <si>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</si>
  <si>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</si>
  <si>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</si>
  <si>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</si>
  <si>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</si>
  <si>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</si>
  <si>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</si>
  <si>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</si>
  <si>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</si>
  <si>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</si>
  <si>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</si>
  <si>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</si>
  <si>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</si>
  <si>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</si>
  <si>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</si>
  <si>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</si>
  <si>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</si>
  <si>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</si>
  <si>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</si>
  <si>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</si>
  <si>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</si>
  <si>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</si>
  <si>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</si>
  <si>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</si>
  <si>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</si>
  <si>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</si>
  <si>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</si>
  <si>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</si>
  <si>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</si>
  <si>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</si>
  <si>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</si>
  <si>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</si>
  <si>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</si>
  <si>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</si>
  <si>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</si>
  <si>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</si>
  <si>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</si>
  <si>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</si>
  <si>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</si>
  <si>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</si>
  <si>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</si>
  <si>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</si>
  <si>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</si>
  <si>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</si>
  <si>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</si>
  <si>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</si>
  <si>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</si>
  <si>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</si>
  <si>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</si>
  <si>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</si>
  <si>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</si>
  <si>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</si>
  <si>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</si>
  <si>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</si>
  <si>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</si>
  <si>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</si>
  <si>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</si>
  <si>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</si>
  <si>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</si>
  <si>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</si>
  <si>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</si>
  <si>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</si>
  <si>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</si>
  <si>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</si>
  <si>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</si>
  <si>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</si>
  <si>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</si>
  <si>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</si>
  <si>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</si>
  <si>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</si>
  <si>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</si>
  <si>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</si>
  <si>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</si>
  <si>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</si>
  <si>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</si>
  <si>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</si>
  <si>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</si>
  <si>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</si>
  <si>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</si>
  <si>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</si>
  <si>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</si>
  <si>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</si>
  <si>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</si>
  <si>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</si>
  <si>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</si>
  <si>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</si>
  <si>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</si>
  <si>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</si>
  <si>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</si>
  <si>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</si>
  <si>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</si>
  <si>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</si>
  <si>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</si>
  <si>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</si>
  <si>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</si>
  <si>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</si>
  <si>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</si>
  <si>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</si>
  <si>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</si>
  <si>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</si>
  <si>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</si>
  <si>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</si>
  <si>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</si>
  <si>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</si>
  <si>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</si>
  <si>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</si>
  <si>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</si>
  <si>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</si>
  <si>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</si>
  <si>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</si>
  <si>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</si>
  <si>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</si>
  <si>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</si>
  <si>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</si>
  <si>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</si>
  <si>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</si>
  <si>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</si>
  <si>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</si>
  <si>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</si>
  <si>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</si>
  <si>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</si>
  <si>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</si>
  <si>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</si>
  <si>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</si>
  <si>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</si>
  <si>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</si>
  <si>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</si>
  <si>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</si>
  <si>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</si>
  <si>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</si>
  <si>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</si>
  <si>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</si>
  <si>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</si>
  <si>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</si>
  <si>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</si>
  <si>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</si>
  <si>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</si>
  <si>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</si>
  <si>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</si>
  <si>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</si>
  <si>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</si>
  <si>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</si>
  <si>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</si>
  <si>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</si>
  <si>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</si>
  <si>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</si>
  <si>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</si>
  <si>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</si>
  <si>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</si>
  <si>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</si>
  <si>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</si>
  <si>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</si>
  <si>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</si>
  <si>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</si>
  <si>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</si>
  <si>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</si>
  <si>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</si>
  <si>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</si>
  <si>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</si>
  <si>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</si>
  <si>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</si>
  <si>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</si>
  <si>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</si>
  <si>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</si>
  <si>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</si>
  <si>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</si>
  <si>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</si>
  <si>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</si>
  <si>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</si>
  <si>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</si>
  <si>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</si>
  <si>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</si>
  <si>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</si>
  <si>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</si>
  <si>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</si>
  <si>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</si>
  <si>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</si>
  <si>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</si>
  <si>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</si>
  <si>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</si>
  <si>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</si>
  <si>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</si>
  <si>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</si>
  <si>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</si>
  <si>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</si>
  <si>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</si>
  <si>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</si>
  <si>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</si>
  <si>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</si>
  <si>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</si>
  <si>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</si>
  <si>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</si>
  <si>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</si>
  <si>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</si>
  <si>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</si>
  <si>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</si>
  <si>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</si>
  <si>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</si>
  <si>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</si>
  <si>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</si>
  <si>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</si>
  <si>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</si>
  <si>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</si>
  <si>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</si>
  <si>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</si>
  <si>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</si>
  <si>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</si>
  <si>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</si>
  <si>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</si>
  <si>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</si>
  <si>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</si>
  <si>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</si>
  <si>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</si>
  <si>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</si>
  <si>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</si>
  <si>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</si>
  <si>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</si>
  <si>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</si>
  <si>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</si>
  <si>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</si>
  <si>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</si>
  <si>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</si>
  <si>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</si>
  <si>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</si>
  <si>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</si>
  <si>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</si>
  <si>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</si>
  <si>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</si>
  <si>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</si>
  <si>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</si>
  <si>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</si>
  <si>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</si>
  <si>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</si>
  <si>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</si>
  <si>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</si>
  <si>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</si>
  <si>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</si>
  <si>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</si>
  <si>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</si>
  <si>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</si>
  <si>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</si>
  <si>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</si>
  <si>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</si>
  <si>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</si>
  <si>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</si>
  <si>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</si>
  <si>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</si>
  <si>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</si>
  <si>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</si>
  <si>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</si>
  <si>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</si>
  <si>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</si>
  <si>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</si>
  <si>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</si>
  <si>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</si>
  <si>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</si>
  <si>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</si>
  <si>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</si>
  <si>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</si>
  <si>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</si>
  <si>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</si>
  <si>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</si>
  <si>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</si>
  <si>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</si>
  <si>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</si>
  <si>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</si>
  <si>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</si>
  <si>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</si>
  <si>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</si>
  <si>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</si>
  <si>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</si>
  <si>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</si>
  <si>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</si>
  <si>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</si>
  <si>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</si>
  <si>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</si>
  <si>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</si>
  <si>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</si>
  <si>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</si>
  <si>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</si>
  <si>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</si>
  <si>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</si>
  <si>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</si>
  <si>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</si>
  <si>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</si>
  <si>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</si>
  <si>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</si>
  <si>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</si>
  <si>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</si>
  <si>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</si>
  <si>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</si>
  <si>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</si>
  <si>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</si>
  <si>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</si>
  <si>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</si>
  <si>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</si>
  <si>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</si>
  <si>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</si>
  <si>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</si>
  <si>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</si>
  <si>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</si>
  <si>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</si>
  <si>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</si>
  <si>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</si>
  <si>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</si>
  <si>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</si>
  <si>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</si>
  <si>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</si>
  <si>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</si>
  <si>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</si>
  <si>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</si>
  <si>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</si>
  <si>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</si>
  <si>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</si>
  <si>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</si>
  <si>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</si>
  <si>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</si>
  <si>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</si>
  <si>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</si>
  <si>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</si>
  <si>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</si>
  <si>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</si>
  <si>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</si>
  <si>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</si>
  <si>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</si>
  <si>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</si>
  <si>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</si>
  <si>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</si>
  <si>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</si>
  <si>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</si>
  <si>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</si>
  <si>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</si>
  <si>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</si>
  <si>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</si>
  <si>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</si>
  <si>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</si>
  <si>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</si>
  <si>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</si>
  <si>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</si>
  <si>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</si>
  <si>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</si>
  <si>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</si>
  <si>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</si>
  <si>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</si>
  <si>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</si>
  <si>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</si>
  <si>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</si>
  <si>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</si>
  <si>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</si>
  <si>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</si>
  <si>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</si>
  <si>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</si>
  <si>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</si>
  <si>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</si>
  <si>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</si>
  <si>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</si>
  <si>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</si>
  <si>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</si>
  <si>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</si>
  <si>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</si>
  <si>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</si>
  <si>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</si>
  <si>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</si>
  <si>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</si>
  <si>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</si>
  <si>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</si>
  <si>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</si>
  <si>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</si>
  <si>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</si>
  <si>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</si>
  <si>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</si>
  <si>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</si>
  <si>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</si>
  <si>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</si>
  <si>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</si>
  <si>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</si>
  <si>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</si>
  <si>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</si>
  <si>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</si>
  <si>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</si>
  <si>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</si>
  <si>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</si>
  <si>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</si>
  <si>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</si>
  <si>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</si>
  <si>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</si>
  <si>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</si>
  <si>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</si>
  <si>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</si>
  <si>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</si>
  <si>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</si>
  <si>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</si>
  <si>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</si>
  <si>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</si>
  <si>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</si>
  <si>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</si>
  <si>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</si>
  <si>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</si>
  <si>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</si>
  <si>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</si>
  <si>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</si>
  <si>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</si>
  <si>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</si>
  <si>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</si>
  <si>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</si>
  <si>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</si>
  <si>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</si>
  <si>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</si>
  <si>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</si>
  <si>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</si>
  <si>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</si>
  <si>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</si>
  <si>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</si>
  <si>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</si>
  <si>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</si>
  <si>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</si>
  <si>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</si>
  <si>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</si>
  <si>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</si>
  <si>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</si>
  <si>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</si>
  <si>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</si>
  <si>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</si>
  <si>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</si>
  <si>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</si>
  <si>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</si>
  <si>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</si>
  <si>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</si>
  <si>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</si>
  <si>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</si>
  <si>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</si>
  <si>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</si>
  <si>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</si>
  <si>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</si>
  <si>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</si>
  <si>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</si>
  <si>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</si>
  <si>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</si>
  <si>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</si>
  <si>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</si>
  <si>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</si>
  <si>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</si>
  <si>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</si>
  <si>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</si>
  <si>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</si>
  <si>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</si>
  <si>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</si>
  <si>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</si>
  <si>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</si>
  <si>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</si>
  <si>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</si>
  <si>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</si>
  <si>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</si>
  <si>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</si>
  <si>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</si>
  <si>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</si>
  <si>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</si>
  <si>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</si>
  <si>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</si>
  <si>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</si>
  <si>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</si>
  <si>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</si>
  <si>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</si>
  <si>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</si>
  <si>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</si>
  <si>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</si>
  <si>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</si>
  <si>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</si>
  <si>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</si>
  <si>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</si>
  <si>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</si>
  <si>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</si>
  <si>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</si>
  <si>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</si>
  <si>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</si>
  <si>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</si>
  <si>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</si>
  <si>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</si>
  <si>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</si>
  <si>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</si>
  <si>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</si>
  <si>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</si>
  <si>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</si>
  <si>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</si>
  <si>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</si>
  <si>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</si>
  <si>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</si>
  <si>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</si>
  <si>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</si>
  <si>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</si>
  <si>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</si>
  <si>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</si>
  <si>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</si>
  <si>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</si>
  <si>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</si>
  <si>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</si>
  <si>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</si>
  <si>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</si>
  <si>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</si>
  <si>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</si>
  <si>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</si>
  <si>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</si>
  <si>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</si>
  <si>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</si>
  <si>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</si>
  <si>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</si>
  <si>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</si>
  <si>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</si>
  <si>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</si>
  <si>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</si>
  <si>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</si>
  <si>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</si>
  <si>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</si>
  <si>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</si>
  <si>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</si>
  <si>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</si>
  <si>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</si>
  <si>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</si>
  <si>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</si>
  <si>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</si>
  <si>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</si>
  <si>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</si>
  <si>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</si>
  <si>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</si>
  <si>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</si>
  <si>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</si>
  <si>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</si>
  <si>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</si>
  <si>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</si>
  <si>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</si>
  <si>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</si>
  <si>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</si>
  <si>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</si>
  <si>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</si>
  <si>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</si>
  <si>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</si>
  <si>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</si>
  <si>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</si>
  <si>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</si>
  <si>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</si>
  <si>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</si>
  <si>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</si>
  <si>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</si>
  <si>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</si>
  <si>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</si>
  <si>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</si>
  <si>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</si>
  <si>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</si>
  <si>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</si>
  <si>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</si>
  <si>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</si>
  <si>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</si>
  <si>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</si>
  <si>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</si>
  <si>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</si>
  <si>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</si>
  <si>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</si>
  <si>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</si>
  <si>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</si>
  <si>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</si>
  <si>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</si>
  <si>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</si>
  <si>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</si>
  <si>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</si>
  <si>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</si>
  <si>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</si>
  <si>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</si>
  <si>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</si>
  <si>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</si>
  <si>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</si>
  <si>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</si>
  <si>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</si>
  <si>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</si>
  <si>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</si>
  <si>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</si>
  <si>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</si>
  <si>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</si>
  <si>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</si>
  <si>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</si>
  <si>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</si>
  <si>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</si>
  <si>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</si>
  <si>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</si>
  <si>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</si>
  <si>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</si>
  <si>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</si>
  <si>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</si>
  <si>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</si>
  <si>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</si>
  <si>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</si>
  <si>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</si>
  <si>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</si>
  <si>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</si>
  <si>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</si>
  <si>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</si>
  <si>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</si>
  <si>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</si>
  <si>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</si>
  <si>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</si>
  <si>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</si>
  <si>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</si>
  <si>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</si>
  <si>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</si>
  <si>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</si>
  <si>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</si>
  <si>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</si>
  <si>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</si>
  <si>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</si>
  <si>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</si>
  <si>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</si>
  <si>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</si>
  <si>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</si>
  <si>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</si>
  <si>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</si>
  <si>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</si>
  <si>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</si>
  <si>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</si>
  <si>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</si>
  <si>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</si>
  <si>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</si>
  <si>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</si>
  <si>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</si>
  <si>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</si>
  <si>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</si>
  <si>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</si>
  <si>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</si>
  <si>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</si>
  <si>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</si>
  <si>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</si>
  <si>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</si>
  <si>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</si>
  <si>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</si>
  <si>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</si>
  <si>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</si>
  <si>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</si>
  <si>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</si>
  <si>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</si>
  <si>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</si>
  <si>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</si>
  <si>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</si>
  <si>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</si>
  <si>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</si>
  <si>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</si>
  <si>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</si>
  <si>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</si>
  <si>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</si>
  <si>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</si>
  <si>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</si>
  <si>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</si>
  <si>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</si>
  <si>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</si>
  <si>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</si>
  <si>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</si>
  <si>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</si>
  <si>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</si>
  <si>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</si>
  <si>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</si>
  <si>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</si>
  <si>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</si>
  <si>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</si>
  <si>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</si>
  <si>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</si>
  <si>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</si>
  <si>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</si>
  <si>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</si>
  <si>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</si>
  <si>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</si>
  <si>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</si>
  <si>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</si>
  <si>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</si>
  <si>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</si>
  <si>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</si>
  <si>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</si>
  <si>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</si>
  <si>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</si>
  <si>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</si>
  <si>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</si>
  <si>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</si>
  <si>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</si>
  <si>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</si>
  <si>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</si>
  <si>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</si>
  <si>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</si>
  <si>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</si>
  <si>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</si>
  <si>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</si>
  <si>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</si>
  <si>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</si>
  <si>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</si>
  <si>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</si>
  <si>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</si>
  <si>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</si>
  <si>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</si>
  <si>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</si>
  <si>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</si>
  <si>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</si>
  <si>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</si>
  <si>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</si>
  <si>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</si>
  <si>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</si>
  <si>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</si>
  <si>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</si>
  <si>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</si>
  <si>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</si>
  <si>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</si>
  <si>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</si>
  <si>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</si>
  <si>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</si>
  <si>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</si>
  <si>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</si>
  <si>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</si>
  <si>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</si>
  <si>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</si>
  <si>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</si>
  <si>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</si>
  <si>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</si>
  <si>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</si>
  <si>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</si>
  <si>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</si>
  <si>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</si>
  <si>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</si>
  <si>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</si>
  <si>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</si>
  <si>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</si>
  <si>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</si>
  <si>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</si>
  <si>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</si>
  <si>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</si>
  <si>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</si>
  <si>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</si>
  <si>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</si>
  <si>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</si>
  <si>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</si>
  <si>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</si>
  <si>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</si>
  <si>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</si>
  <si>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</si>
  <si>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</si>
  <si>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</si>
  <si>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</si>
  <si>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</si>
  <si>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</si>
  <si>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</si>
  <si>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</si>
  <si>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</si>
  <si>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</si>
  <si>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</si>
  <si>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</si>
  <si>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</si>
  <si>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</si>
  <si>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</si>
  <si>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</si>
  <si>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</si>
  <si>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</si>
  <si>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</si>
  <si>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</si>
  <si>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</si>
  <si>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</si>
  <si>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</si>
  <si>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</si>
  <si>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</si>
  <si>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</si>
  <si>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</si>
  <si>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</si>
  <si>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</si>
  <si>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</si>
  <si>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</si>
  <si>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</si>
  <si>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</si>
  <si>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</si>
  <si>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</si>
  <si>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</si>
  <si>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</si>
  <si>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</si>
  <si>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</si>
  <si>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</si>
  <si>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</si>
  <si>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</si>
  <si>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</si>
  <si>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</si>
  <si>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</si>
  <si>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</si>
  <si>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</si>
  <si>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</si>
  <si>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</si>
  <si>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</si>
  <si>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</si>
  <si>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</si>
  <si>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</si>
  <si>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</si>
  <si>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</si>
  <si>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</si>
  <si>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</si>
  <si>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</si>
  <si>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</si>
  <si>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</si>
  <si>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</si>
  <si>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</si>
  <si>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</si>
  <si>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</si>
  <si>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</si>
  <si>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</si>
  <si>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</si>
  <si>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</si>
  <si>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</si>
  <si>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</si>
  <si>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</si>
  <si>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</si>
  <si>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</si>
  <si>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</si>
  <si>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</si>
  <si>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</si>
  <si>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</si>
  <si>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</si>
  <si>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</si>
  <si>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</si>
  <si>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</si>
  <si>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</si>
  <si>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</si>
  <si>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</si>
  <si>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</si>
  <si>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</si>
  <si>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</si>
  <si>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</si>
  <si>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</si>
  <si>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</si>
  <si>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</si>
  <si>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</si>
  <si>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</si>
  <si>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</si>
  <si>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</si>
  <si>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</si>
  <si>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</si>
  <si>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</si>
  <si>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</si>
  <si>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</si>
  <si>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</si>
  <si>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</si>
  <si>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</si>
  <si>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</si>
  <si>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</si>
  <si>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</si>
  <si>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</si>
  <si>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</si>
  <si>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</si>
  <si>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</si>
  <si>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</si>
  <si>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</si>
  <si>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</si>
  <si>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</si>
  <si>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</si>
  <si>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</si>
  <si>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</si>
  <si>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</si>
  <si>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</si>
  <si>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</si>
  <si>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</si>
  <si>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</si>
  <si>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</si>
  <si>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</si>
  <si>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</si>
  <si>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</si>
  <si>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</si>
  <si>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</si>
  <si>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</si>
  <si>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</si>
  <si>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</si>
  <si>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</si>
  <si>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</si>
  <si>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</si>
  <si>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</si>
  <si>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</si>
  <si>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</si>
  <si>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</si>
  <si>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</si>
  <si>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</si>
  <si>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</si>
  <si>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</si>
  <si>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</si>
  <si>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</si>
  <si>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</si>
  <si>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</si>
  <si>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</si>
  <si>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</si>
  <si>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</si>
  <si>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</si>
  <si>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</si>
  <si>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</si>
  <si>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</si>
  <si>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</si>
  <si>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</si>
  <si>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</si>
  <si>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</si>
  <si>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</si>
  <si>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</si>
  <si>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</si>
  <si>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</si>
  <si>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</si>
  <si>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</si>
  <si>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</si>
  <si>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</si>
  <si>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</si>
  <si>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</si>
  <si>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</si>
  <si>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</si>
  <si>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</si>
  <si>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</si>
  <si>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</si>
  <si>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</si>
  <si>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</si>
  <si>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</si>
  <si>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</si>
  <si>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</si>
  <si>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</si>
  <si>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</si>
  <si>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</si>
  <si>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</si>
  <si>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</si>
  <si>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</si>
  <si>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</si>
  <si>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</si>
  <si>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</si>
  <si>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</si>
  <si>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</si>
  <si>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</si>
  <si>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</si>
  <si>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</si>
  <si>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</si>
  <si>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</si>
  <si>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</si>
  <si>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</si>
  <si>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</si>
  <si>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</si>
  <si>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</si>
  <si>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</si>
  <si>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</si>
  <si>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</si>
  <si>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</si>
  <si>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</si>
  <si>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</si>
  <si>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</si>
  <si>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</si>
  <si>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</si>
  <si>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</si>
  <si>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</si>
  <si>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</si>
  <si>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</si>
  <si>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</si>
  <si>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</si>
  <si>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</si>
  <si>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</si>
  <si>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</si>
  <si>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</si>
  <si>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</si>
  <si>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</si>
  <si>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</si>
  <si>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</si>
  <si>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</si>
  <si>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</si>
  <si>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</si>
  <si>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</si>
  <si>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</si>
  <si>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</si>
  <si>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</si>
  <si>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</si>
  <si>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</si>
  <si>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</si>
  <si>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</si>
  <si>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</si>
  <si>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</si>
  <si>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</si>
  <si>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</si>
  <si>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</si>
  <si>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</si>
  <si>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</si>
  <si>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</si>
  <si>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</si>
  <si>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</si>
  <si>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</si>
  <si>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</si>
  <si>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</si>
  <si>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</si>
  <si>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</si>
  <si>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</si>
  <si>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</si>
  <si>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</si>
  <si>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</si>
  <si>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</si>
  <si>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</si>
  <si>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</si>
  <si>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</si>
  <si>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</si>
  <si>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</si>
  <si>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</si>
  <si>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</si>
  <si>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</si>
  <si>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</si>
  <si>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</si>
  <si>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</si>
  <si>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</si>
  <si>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</si>
  <si>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</si>
  <si>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</si>
  <si>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</si>
  <si>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</si>
  <si>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</si>
  <si>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</si>
  <si>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</si>
  <si>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</si>
  <si>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</si>
  <si>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</si>
  <si>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</si>
  <si>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</si>
  <si>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</si>
  <si>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</si>
  <si>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</si>
  <si>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</si>
  <si>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</si>
  <si>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</si>
  <si>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</si>
  <si>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</si>
  <si>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</si>
  <si>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</si>
  <si>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</si>
  <si>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</si>
  <si>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</si>
  <si>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</si>
  <si>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</si>
  <si>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</si>
  <si>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</si>
  <si>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</si>
  <si>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</si>
  <si>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</si>
  <si>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</si>
  <si>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</si>
  <si>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</si>
  <si>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</si>
  <si>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</si>
  <si>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</si>
  <si>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</si>
  <si>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</si>
  <si>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</si>
  <si>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</si>
  <si>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</si>
  <si>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</si>
  <si>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</si>
  <si>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</si>
  <si>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</si>
  <si>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</si>
  <si>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</si>
  <si>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</si>
  <si>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</si>
  <si>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</si>
  <si>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</si>
  <si>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</si>
  <si>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</si>
  <si>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</si>
  <si>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</si>
  <si>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</si>
  <si>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</si>
  <si>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</si>
  <si>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</si>
  <si>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</si>
  <si>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</si>
  <si>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</si>
  <si>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</si>
  <si>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</si>
  <si>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</si>
  <si>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</si>
  <si>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</si>
  <si>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</si>
  <si>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</si>
  <si>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</si>
  <si>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</si>
  <si>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</si>
  <si>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</si>
  <si>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</si>
  <si>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</si>
  <si>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</si>
  <si>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</si>
  <si>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</si>
  <si>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</si>
  <si>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</si>
  <si>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</si>
  <si>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</si>
  <si>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</si>
  <si>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</si>
  <si>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</si>
  <si>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</si>
  <si>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</si>
  <si>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</si>
  <si>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</si>
  <si>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</si>
  <si>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</si>
  <si>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</si>
  <si>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</si>
  <si>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</si>
  <si>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</si>
  <si>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</si>
  <si>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</si>
  <si>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</si>
  <si>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</si>
  <si>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</si>
  <si>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</si>
  <si>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</si>
  <si>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</si>
  <si>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</si>
  <si>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</si>
  <si>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</si>
  <si>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</si>
  <si>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</si>
  <si>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</si>
  <si>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</si>
  <si>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</si>
  <si>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</si>
  <si>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</si>
  <si>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</si>
  <si>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</si>
  <si>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</si>
  <si>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</si>
  <si>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</si>
  <si>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</si>
  <si>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</si>
  <si>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</si>
  <si>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</si>
  <si>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</si>
  <si>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</si>
  <si>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</si>
  <si>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</si>
  <si>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</si>
  <si>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</si>
  <si>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</si>
  <si>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</si>
  <si>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</si>
  <si>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</si>
  <si>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</si>
  <si>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</si>
  <si>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</si>
  <si>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</si>
  <si>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</si>
  <si>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</si>
  <si>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</si>
  <si>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</si>
  <si>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</si>
  <si>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</si>
  <si>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</si>
  <si>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</si>
  <si>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</si>
  <si>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</si>
  <si>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</si>
  <si>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</si>
  <si>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</si>
  <si>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</si>
  <si>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</si>
  <si>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</si>
  <si>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</si>
  <si>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</si>
  <si>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</si>
  <si>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</si>
  <si>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</si>
  <si>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</si>
  <si>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</si>
  <si>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</si>
  <si>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</si>
  <si>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</si>
  <si>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</si>
  <si>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</si>
  <si>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</si>
  <si>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</si>
  <si>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</si>
  <si>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</si>
  <si>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</si>
  <si>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</si>
  <si>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</si>
  <si>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</si>
  <si>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</si>
  <si>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</si>
  <si>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</si>
  <si>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</si>
  <si>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</si>
  <si>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</si>
  <si>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</si>
  <si>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</si>
  <si>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</si>
  <si>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</si>
  <si>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</si>
  <si>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</si>
  <si>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</si>
  <si>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</si>
  <si>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</si>
  <si>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</si>
  <si>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</si>
  <si>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</si>
  <si>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</si>
  <si>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</si>
  <si>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</si>
  <si>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</si>
  <si>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</si>
  <si>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</si>
  <si>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</si>
  <si>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</si>
  <si>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</si>
  <si>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</si>
  <si>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</si>
  <si>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</si>
  <si>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</si>
  <si>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</si>
  <si>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</si>
  <si>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</si>
  <si>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</si>
  <si>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</si>
  <si>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</si>
  <si>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</si>
  <si>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</si>
  <si>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</si>
  <si>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</si>
  <si>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</si>
  <si>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</si>
  <si>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</si>
  <si>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</si>
  <si>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</si>
  <si>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</si>
  <si>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</si>
  <si>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</si>
  <si>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</si>
  <si>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</si>
  <si>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</si>
  <si>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</si>
  <si>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</si>
  <si>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</si>
  <si>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</si>
  <si>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</si>
  <si>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</si>
  <si>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</si>
  <si>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</si>
  <si>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</si>
  <si>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</si>
  <si>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</si>
  <si>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</si>
  <si>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</si>
  <si>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</si>
  <si>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</si>
  <si>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</si>
  <si>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</si>
  <si>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</si>
  <si>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</si>
  <si>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</si>
  <si>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</si>
  <si>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</si>
  <si>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</si>
  <si>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</si>
  <si>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</si>
  <si>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</si>
  <si>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</si>
  <si>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</si>
  <si>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</si>
  <si>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</si>
  <si>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</si>
  <si>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</si>
  <si>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</si>
  <si>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</si>
  <si>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</si>
  <si>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</si>
  <si>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</si>
  <si>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</si>
  <si>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</si>
  <si>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</si>
  <si>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</si>
  <si>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</si>
  <si>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</si>
  <si>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</si>
  <si>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</si>
  <si>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</si>
  <si>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</si>
  <si>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</si>
  <si>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</si>
  <si>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</si>
  <si>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</si>
  <si>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</si>
  <si>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</si>
  <si>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</si>
  <si>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</si>
  <si>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</si>
  <si>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</si>
  <si>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</si>
  <si>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</si>
  <si>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</si>
  <si>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</si>
  <si>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</si>
  <si>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</si>
  <si>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</si>
  <si>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</si>
  <si>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</si>
  <si>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</si>
  <si>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</si>
  <si>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</si>
  <si>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</si>
  <si>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</si>
  <si>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</si>
  <si>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</si>
  <si>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</si>
  <si>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</si>
  <si>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</si>
  <si>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</si>
  <si>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</si>
  <si>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</si>
  <si>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</si>
  <si>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</si>
  <si>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</si>
  <si>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</si>
  <si>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</si>
  <si>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</si>
  <si>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</si>
  <si>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</si>
  <si>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</si>
  <si>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</si>
  <si>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</si>
  <si>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</si>
  <si>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</si>
  <si>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</si>
  <si>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</si>
  <si>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</si>
  <si>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</si>
  <si>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</si>
  <si>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</si>
  <si>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</si>
  <si>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</si>
  <si>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</si>
  <si>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</si>
  <si>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</si>
  <si>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</si>
  <si>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</si>
  <si>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</si>
  <si>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</si>
  <si>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</si>
  <si>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</si>
  <si>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</si>
  <si>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</si>
  <si>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</si>
  <si>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</si>
  <si>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</si>
  <si>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</si>
  <si>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</si>
  <si>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</si>
  <si>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</si>
  <si>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</si>
  <si>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</si>
  <si>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</si>
  <si>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</si>
  <si>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</si>
  <si>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</si>
  <si>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</si>
  <si>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</si>
  <si>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</si>
  <si>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</si>
  <si>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</si>
  <si>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</si>
  <si>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</si>
  <si>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</si>
  <si>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</si>
  <si>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</si>
  <si>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</si>
  <si>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</si>
  <si>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</si>
  <si>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</si>
  <si>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</si>
  <si>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</si>
  <si>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</si>
  <si>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</si>
  <si>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</si>
  <si>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</si>
  <si>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</si>
  <si>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</si>
  <si>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</si>
  <si>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</si>
  <si>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</si>
  <si>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</si>
  <si>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</si>
  <si>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</si>
  <si>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</si>
  <si>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</si>
  <si>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</si>
  <si>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</si>
  <si>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</si>
  <si>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</si>
  <si>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</si>
  <si>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</si>
  <si>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</si>
  <si>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</si>
  <si>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</si>
  <si>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</si>
  <si>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</si>
  <si>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</si>
  <si>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</si>
  <si>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</si>
  <si>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</si>
  <si>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</si>
  <si>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</si>
  <si>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</si>
  <si>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</si>
  <si>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</si>
  <si>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</si>
  <si>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</si>
  <si>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</si>
  <si>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</si>
  <si>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</si>
  <si>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</si>
  <si>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</si>
  <si>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</si>
  <si>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</si>
  <si>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</si>
  <si>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</si>
  <si>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</si>
  <si>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</si>
  <si>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</si>
  <si>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</si>
  <si>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</si>
  <si>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</si>
  <si>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</si>
  <si>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</si>
  <si>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</si>
  <si>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</si>
  <si>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</si>
  <si>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</si>
  <si>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</si>
  <si>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</si>
  <si>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</si>
  <si>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</si>
  <si>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</si>
  <si>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</si>
  <si>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</si>
  <si>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</si>
  <si>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</si>
  <si>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</si>
  <si>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</si>
  <si>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</si>
  <si>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</si>
  <si>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</si>
  <si>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</si>
  <si>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</si>
  <si>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</si>
  <si>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</si>
  <si>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</si>
  <si>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</si>
  <si>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</si>
  <si>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</si>
  <si>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</si>
  <si>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</si>
  <si>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</si>
  <si>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</si>
  <si>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</si>
  <si>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</si>
  <si>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</si>
  <si>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</si>
  <si>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</si>
  <si>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</si>
  <si>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</si>
  <si>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</si>
  <si>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</si>
  <si>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</si>
  <si>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</si>
  <si>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</si>
  <si>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</si>
  <si>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</si>
  <si>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</si>
  <si>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</si>
  <si>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</si>
  <si>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</si>
  <si>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</si>
  <si>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</si>
  <si>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</si>
  <si>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</si>
  <si>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</si>
  <si>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</si>
  <si>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</si>
  <si>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</si>
  <si>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</si>
  <si>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</si>
  <si>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</si>
  <si>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</si>
  <si>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</si>
  <si>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</si>
  <si>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</si>
  <si>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</si>
  <si>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</si>
  <si>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</si>
  <si>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</si>
  <si>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</si>
  <si>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</si>
  <si>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</si>
  <si>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</si>
  <si>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</si>
  <si>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</si>
  <si>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</si>
  <si>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</si>
  <si>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</si>
  <si>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</si>
  <si>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</si>
  <si>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</si>
  <si>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</si>
  <si>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</si>
  <si>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</si>
  <si>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</si>
  <si>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</si>
  <si>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</si>
  <si>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</si>
  <si>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</si>
  <si>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</si>
  <si>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</si>
  <si>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</si>
  <si>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</si>
  <si>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</si>
  <si>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</si>
  <si>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</si>
  <si>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</si>
  <si>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</si>
  <si>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</si>
  <si>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</si>
  <si>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</si>
  <si>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</si>
  <si>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</si>
  <si>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</si>
  <si>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</si>
  <si>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</si>
  <si>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</si>
  <si>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</si>
  <si>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</si>
  <si>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</si>
  <si>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</si>
  <si>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</si>
  <si>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</si>
  <si>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</si>
  <si>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</si>
  <si>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</si>
  <si>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</si>
  <si>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</si>
  <si>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</si>
  <si>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</si>
  <si>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</si>
  <si>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</si>
  <si>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</si>
  <si>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</si>
  <si>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</si>
  <si>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</si>
  <si>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</si>
  <si>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</si>
  <si>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</si>
  <si>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</si>
  <si>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</si>
  <si>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</si>
  <si>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</si>
  <si>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</si>
  <si>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</si>
  <si>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</si>
  <si>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</si>
  <si>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</si>
  <si>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</si>
  <si>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</si>
  <si>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</si>
  <si>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</si>
  <si>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</si>
  <si>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</si>
  <si>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</si>
  <si>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</si>
  <si>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</si>
  <si>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</si>
  <si>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</si>
  <si>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</si>
  <si>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</si>
  <si>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</si>
  <si>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</si>
  <si>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</si>
  <si>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</si>
  <si>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</si>
  <si>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</si>
  <si>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</si>
  <si>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</si>
  <si>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</si>
  <si>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</si>
  <si>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</si>
  <si>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</si>
  <si>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</si>
  <si>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</si>
  <si>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</si>
  <si>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</si>
  <si>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</si>
  <si>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</si>
  <si>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</si>
  <si>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</si>
  <si>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</si>
  <si>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</si>
  <si>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</si>
  <si>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</si>
  <si>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</si>
  <si>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</si>
  <si>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</si>
  <si>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</si>
  <si>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</si>
  <si>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</si>
  <si>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</si>
  <si>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</si>
  <si>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</si>
  <si>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</si>
  <si>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</si>
  <si>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</si>
  <si>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</si>
  <si>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</si>
  <si>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</si>
  <si>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</si>
  <si>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</si>
  <si>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</si>
  <si>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</si>
  <si>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</si>
  <si>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</si>
  <si>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</si>
  <si>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</si>
  <si>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</si>
  <si>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</si>
  <si>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</si>
  <si>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</si>
  <si>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</si>
  <si>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</si>
  <si>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</si>
  <si>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</si>
  <si>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</si>
  <si>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</si>
  <si>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</si>
  <si>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</si>
  <si>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</si>
  <si>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</si>
  <si>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</si>
  <si>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</si>
  <si>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</si>
  <si>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</si>
  <si>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</si>
  <si>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</si>
  <si>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</si>
  <si>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</si>
  <si>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</si>
  <si>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</si>
  <si>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</si>
  <si>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</si>
  <si>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</si>
  <si>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</si>
  <si>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</si>
  <si>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</si>
  <si>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</si>
  <si>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</si>
  <si>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</si>
  <si>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</si>
  <si>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</si>
  <si>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</si>
  <si>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</si>
  <si>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</si>
  <si>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</si>
  <si>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</si>
  <si>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</si>
  <si>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</si>
  <si>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</si>
  <si>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</si>
  <si>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</si>
  <si>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</si>
  <si>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</si>
  <si>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</si>
  <si>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</si>
  <si>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</si>
  <si>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</si>
  <si>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</si>
  <si>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</si>
  <si>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</si>
  <si>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</si>
  <si>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</si>
  <si>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</si>
  <si>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</si>
  <si>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</si>
  <si>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</si>
  <si>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</si>
  <si>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</si>
  <si>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</si>
  <si>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</si>
  <si>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</si>
  <si>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</si>
  <si>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</si>
  <si>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</si>
  <si>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</si>
  <si>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</si>
  <si>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</si>
  <si>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</si>
  <si>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</si>
  <si>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</si>
  <si>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</si>
  <si>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</si>
  <si>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</si>
  <si>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</si>
  <si>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</si>
  <si>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</si>
  <si>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</si>
  <si>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</si>
  <si>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</si>
  <si>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</si>
  <si>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</si>
  <si>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</si>
  <si>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</si>
  <si>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</si>
  <si>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</si>
  <si>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</si>
  <si>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</si>
  <si>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</si>
  <si>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</si>
  <si>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</si>
  <si>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</si>
  <si>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</si>
  <si>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</si>
  <si>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</si>
  <si>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</si>
  <si>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</si>
  <si>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</si>
  <si>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</si>
  <si>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</si>
  <si>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</si>
  <si>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</si>
  <si>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</si>
  <si>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</si>
  <si>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</si>
  <si>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</si>
  <si>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</si>
  <si>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</si>
  <si>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</si>
  <si>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</si>
  <si>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</si>
  <si>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</si>
  <si>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</si>
  <si>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</si>
  <si>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</si>
  <si>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</si>
  <si>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</si>
  <si>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</si>
  <si>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</si>
  <si>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</si>
  <si>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</si>
  <si>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</si>
  <si>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</si>
  <si>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</si>
  <si>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</si>
  <si>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</si>
  <si>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</si>
  <si>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</si>
  <si>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</si>
  <si>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</si>
  <si>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</si>
  <si>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</si>
  <si>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</si>
  <si>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</si>
  <si>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</si>
  <si>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</si>
  <si>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</si>
  <si>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</si>
  <si>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</si>
  <si>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</si>
  <si>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</si>
  <si>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</si>
  <si>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</si>
  <si>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</si>
  <si>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</si>
  <si>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</si>
  <si>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</si>
  <si>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</si>
  <si>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</si>
  <si>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</si>
  <si>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</si>
  <si>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</si>
  <si>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</si>
  <si>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</si>
  <si>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</si>
  <si>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</si>
  <si>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</si>
  <si>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</si>
  <si>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</si>
  <si>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</si>
  <si>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</si>
  <si>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</si>
  <si>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</si>
  <si>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</si>
  <si>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</si>
  <si>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</si>
  <si>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</si>
  <si>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</si>
  <si>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</si>
  <si>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</si>
  <si>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</si>
  <si>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</si>
  <si>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</si>
  <si>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</si>
  <si>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</si>
  <si>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</si>
  <si>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</si>
  <si>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</si>
  <si>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</si>
  <si>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</si>
  <si>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</si>
  <si>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</si>
  <si>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</si>
  <si>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</si>
  <si>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</si>
  <si>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</si>
  <si>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</si>
  <si>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</si>
  <si>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</si>
  <si>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</si>
  <si>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</si>
  <si>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</si>
  <si>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</si>
  <si>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</si>
  <si>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</si>
  <si>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</si>
  <si>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</si>
  <si>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</si>
  <si>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</si>
  <si>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</si>
  <si>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</si>
  <si>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</si>
  <si>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</si>
  <si>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</si>
  <si>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</si>
  <si>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</si>
  <si>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</si>
  <si>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</si>
  <si>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</si>
  <si>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</si>
  <si>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</si>
  <si>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</si>
  <si>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</si>
  <si>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</si>
  <si>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</si>
  <si>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</si>
  <si>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</si>
  <si>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</si>
  <si>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</si>
  <si>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</si>
  <si>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</si>
  <si>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</si>
  <si>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</si>
  <si>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</si>
  <si>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</si>
  <si>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</si>
  <si>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</si>
  <si>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</si>
  <si>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</si>
  <si>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</si>
  <si>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</si>
  <si>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</si>
  <si>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</si>
  <si>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</si>
  <si>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</si>
  <si>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</si>
  <si>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</si>
  <si>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</si>
  <si>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</si>
  <si>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</si>
  <si>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</si>
  <si>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</si>
  <si>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</si>
  <si>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</si>
  <si>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</si>
  <si>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</si>
  <si>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</si>
  <si>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</si>
  <si>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</si>
  <si>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</si>
  <si>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</si>
  <si>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</si>
  <si>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</si>
  <si>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</si>
  <si>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</si>
  <si>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</si>
  <si>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</si>
  <si>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</si>
  <si>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</si>
  <si>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</si>
  <si>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</si>
  <si>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</si>
  <si>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</si>
  <si>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</si>
  <si>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</si>
  <si>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</si>
  <si>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</si>
  <si>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</si>
  <si>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</si>
  <si>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</si>
  <si>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</si>
  <si>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</si>
  <si>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</si>
  <si>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</si>
  <si>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</si>
  <si>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</si>
  <si>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</si>
  <si>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</si>
  <si>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</si>
  <si>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</si>
  <si>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</si>
  <si>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</si>
  <si>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</si>
  <si>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</si>
  <si>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</si>
  <si>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</si>
  <si>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</si>
  <si>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</si>
  <si>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</si>
  <si>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</si>
  <si>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</si>
  <si>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</si>
  <si>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</si>
  <si>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</si>
  <si>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</si>
  <si>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</si>
  <si>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</si>
  <si>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</si>
  <si>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</si>
  <si>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</si>
  <si>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</si>
  <si>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</si>
  <si>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</si>
  <si>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</si>
  <si>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</si>
  <si>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</si>
  <si>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</si>
  <si>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</si>
  <si>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</si>
  <si>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</si>
  <si>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</si>
  <si>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</si>
  <si>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</si>
  <si>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</si>
  <si>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</si>
  <si>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</si>
  <si>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</si>
  <si>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</si>
  <si>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</si>
  <si>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</si>
  <si>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</si>
  <si>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</si>
  <si>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</si>
  <si>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</si>
  <si>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</si>
  <si>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</si>
  <si>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</si>
  <si>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</si>
  <si>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</si>
  <si>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</si>
  <si>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</si>
  <si>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</si>
  <si>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</si>
  <si>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</si>
  <si>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</si>
  <si>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</si>
  <si>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</si>
  <si>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</si>
  <si>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</si>
  <si>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</si>
  <si>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</si>
  <si>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</si>
  <si>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</si>
  <si>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</si>
  <si>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</si>
  <si>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</si>
  <si>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</si>
  <si>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</si>
  <si>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</si>
  <si>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</si>
  <si>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</si>
  <si>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</si>
  <si>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</si>
  <si>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</si>
  <si>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</si>
  <si>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</si>
  <si>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</si>
  <si>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</si>
  <si>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</si>
  <si>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</si>
  <si>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</si>
  <si>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</si>
  <si>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</si>
  <si>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</si>
  <si>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</si>
  <si>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</si>
  <si>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</si>
  <si>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</si>
  <si>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</si>
  <si>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</si>
  <si>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</si>
  <si>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</si>
  <si>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</si>
  <si>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</si>
  <si>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</si>
  <si>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</si>
  <si>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</si>
  <si>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</si>
  <si>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</si>
  <si>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</si>
  <si>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</si>
  <si>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</si>
  <si>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</si>
  <si>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</si>
  <si>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</si>
  <si>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</si>
  <si>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</si>
  <si>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</si>
  <si>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</si>
  <si>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</si>
  <si>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</si>
  <si>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</si>
  <si>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</si>
  <si>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</si>
  <si>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</si>
  <si>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</si>
  <si>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</si>
  <si>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</si>
  <si>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</si>
  <si>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</si>
  <si>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</si>
  <si>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</si>
  <si>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</si>
  <si>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</si>
  <si>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</si>
  <si>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</si>
  <si>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</si>
  <si>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</si>
  <si>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</si>
  <si>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</si>
  <si>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</si>
  <si>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</si>
  <si>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</si>
  <si>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</si>
  <si>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</si>
  <si>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</si>
  <si>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</si>
  <si>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</si>
  <si>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</si>
  <si>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</si>
  <si>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</si>
  <si>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</si>
  <si>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</si>
  <si>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</si>
  <si>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</si>
  <si>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</si>
  <si>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</si>
  <si>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</si>
  <si>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</si>
  <si>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</si>
  <si>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</si>
  <si>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</si>
  <si>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</si>
  <si>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</si>
  <si>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</si>
  <si>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</si>
  <si>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</si>
  <si>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</si>
  <si>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</si>
  <si>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</si>
  <si>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</si>
  <si>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</si>
  <si>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</si>
  <si>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</si>
  <si>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</si>
  <si>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</si>
  <si>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</si>
  <si>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</si>
  <si>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</si>
  <si>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</si>
  <si>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</si>
  <si>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</si>
  <si>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</si>
  <si>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</si>
  <si>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</si>
  <si>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</si>
  <si>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</si>
  <si>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</si>
  <si>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</si>
  <si>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</si>
  <si>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</si>
  <si>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</si>
  <si>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</si>
  <si>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</si>
  <si>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</si>
  <si>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</si>
  <si>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</si>
  <si>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</si>
  <si>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</si>
  <si>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</si>
  <si>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</si>
  <si>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</si>
  <si>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</si>
  <si>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</si>
  <si>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</si>
  <si>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</si>
  <si>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</si>
  <si>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</si>
  <si>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</si>
  <si>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</si>
  <si>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</si>
  <si>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</si>
  <si>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</si>
  <si>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</si>
  <si>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</si>
  <si>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</si>
  <si>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</si>
  <si>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</si>
  <si>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</si>
  <si>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</si>
  <si>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</si>
  <si>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</si>
  <si>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</si>
  <si>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</si>
  <si>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</si>
  <si>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</si>
  <si>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</si>
  <si>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</si>
  <si>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</si>
  <si>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</si>
  <si>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</si>
  <si>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</si>
  <si>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</si>
  <si>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</si>
  <si>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</si>
  <si>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</si>
  <si>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</si>
  <si>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</si>
  <si>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</si>
  <si>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</si>
  <si>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</si>
  <si>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</si>
  <si>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</si>
  <si>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</si>
  <si>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</si>
  <si>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</si>
  <si>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</si>
  <si>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</si>
  <si>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</si>
  <si>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</si>
  <si>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</si>
  <si>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</si>
  <si>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</si>
  <si>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</si>
  <si>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</si>
  <si>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</si>
  <si>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</si>
  <si>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</si>
  <si>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</si>
  <si>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</si>
  <si>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</si>
  <si>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</si>
  <si>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</si>
  <si>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</si>
  <si>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</si>
  <si>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</si>
  <si>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</si>
  <si>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</si>
  <si>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</si>
  <si>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</si>
  <si>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</si>
  <si>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</si>
  <si>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</si>
  <si>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</si>
  <si>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</si>
  <si>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</si>
  <si>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</si>
  <si>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</si>
  <si>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</si>
  <si>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</si>
  <si>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</si>
  <si>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</si>
  <si>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</si>
  <si>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</si>
  <si>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</si>
  <si>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</si>
  <si>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</si>
  <si>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</si>
  <si>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</si>
  <si>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</si>
  <si>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</si>
  <si>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</si>
  <si>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</si>
  <si>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</si>
  <si>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</si>
  <si>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</si>
  <si>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</si>
  <si>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</si>
  <si>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</si>
  <si>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</si>
  <si>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</si>
  <si>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</si>
  <si>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</si>
  <si>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</si>
  <si>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</si>
  <si>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</si>
  <si>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</si>
  <si>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</si>
  <si>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</si>
  <si>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</si>
  <si>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</si>
  <si>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</si>
  <si>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</si>
  <si>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</si>
  <si>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</si>
  <si>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</si>
  <si>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</si>
  <si>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</si>
  <si>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</si>
  <si>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</si>
  <si>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</si>
  <si>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</si>
  <si>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</si>
  <si>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</si>
  <si>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</si>
  <si>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</si>
  <si>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</si>
  <si>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</si>
  <si>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</si>
  <si>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</si>
  <si>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</si>
  <si>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</si>
  <si>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</si>
  <si>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</si>
  <si>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</si>
  <si>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</si>
  <si>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</si>
  <si>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</si>
  <si>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</si>
  <si>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</si>
  <si>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</si>
  <si>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</si>
  <si>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</si>
  <si>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</si>
  <si>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</si>
  <si>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</si>
  <si>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</si>
  <si>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</si>
  <si>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</si>
  <si>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</si>
  <si>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</si>
  <si>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</si>
  <si>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</si>
  <si>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</si>
  <si>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</si>
  <si>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</si>
  <si>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</si>
  <si>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</si>
  <si>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</si>
  <si>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</si>
  <si>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</si>
  <si>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</si>
  <si>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</si>
  <si>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</si>
  <si>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</si>
  <si>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</si>
  <si>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</si>
  <si>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</si>
  <si>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</si>
  <si>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</si>
  <si>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</si>
  <si>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</si>
  <si>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</si>
  <si>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</si>
  <si>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</si>
  <si>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</si>
  <si>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</si>
  <si>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</si>
  <si>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</si>
  <si>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</si>
  <si>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</si>
  <si>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</si>
  <si>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</si>
  <si>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</si>
  <si>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</si>
  <si>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</si>
  <si>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</si>
  <si>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</si>
  <si>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</si>
  <si>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</si>
  <si>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</si>
  <si>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</si>
  <si>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</si>
  <si>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</si>
  <si>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</si>
  <si>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</si>
  <si>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</si>
  <si>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</si>
  <si>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</si>
  <si>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</si>
  <si>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</si>
  <si>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</si>
  <si>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</si>
  <si>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</si>
  <si>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</si>
  <si>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</si>
  <si>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</si>
  <si>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</si>
  <si>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</si>
  <si>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</si>
  <si>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</si>
  <si>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</si>
  <si>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</si>
  <si>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</si>
  <si>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</si>
  <si>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</si>
  <si>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</si>
  <si>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</si>
  <si>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</si>
  <si>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</si>
  <si>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</si>
  <si>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</si>
  <si>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</si>
  <si>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</si>
  <si>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</si>
  <si>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</si>
  <si>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</si>
  <si>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</si>
  <si>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</si>
  <si>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</si>
  <si>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</si>
  <si>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</si>
  <si>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</si>
  <si>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</si>
  <si>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</si>
  <si>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</si>
  <si>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</si>
  <si>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</si>
  <si>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</si>
  <si>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</si>
  <si>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</si>
  <si>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</si>
  <si>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</si>
  <si>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</si>
  <si>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</si>
  <si>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</si>
  <si>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</si>
  <si>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</si>
  <si>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</si>
  <si>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</si>
  <si>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</si>
  <si>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</si>
  <si>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</si>
  <si>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</si>
  <si>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</si>
  <si>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</si>
  <si>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</si>
  <si>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</si>
  <si>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</si>
  <si>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</si>
  <si>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</si>
  <si>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</si>
  <si>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</si>
  <si>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</si>
  <si>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</si>
  <si>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</si>
  <si>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</si>
  <si>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</si>
  <si>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</si>
  <si>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</si>
  <si>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</si>
  <si>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</si>
  <si>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</si>
  <si>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</si>
  <si>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</si>
  <si>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</si>
  <si>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</si>
  <si>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</si>
  <si>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</si>
  <si>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</si>
  <si>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</si>
  <si>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</si>
  <si>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</si>
  <si>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</si>
  <si>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</si>
  <si>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</si>
  <si>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</si>
  <si>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</si>
  <si>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</si>
  <si>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</si>
  <si>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</si>
  <si>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</si>
  <si>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</si>
  <si>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</si>
  <si>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</si>
  <si>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</si>
  <si>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</si>
  <si>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</si>
  <si>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</si>
  <si>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</si>
  <si>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</si>
  <si>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</si>
  <si>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</si>
  <si>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</si>
  <si>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</si>
  <si>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</si>
  <si>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</si>
  <si>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</si>
  <si>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</si>
  <si>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</si>
  <si>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</si>
  <si>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</si>
  <si>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</si>
  <si>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</si>
  <si>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</si>
  <si>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</si>
  <si>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</si>
  <si>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</si>
  <si>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</si>
  <si>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</si>
  <si>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</si>
  <si>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</si>
  <si>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</si>
  <si>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</si>
  <si>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</si>
  <si>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</si>
  <si>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</si>
  <si>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</si>
  <si>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</si>
  <si>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</si>
  <si>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</si>
  <si>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</si>
  <si>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</si>
  <si>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</si>
  <si>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</si>
  <si>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</si>
  <si>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</si>
  <si>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</si>
  <si>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</si>
  <si>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</si>
  <si>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</si>
  <si>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</si>
  <si>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</si>
  <si>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</si>
  <si>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</si>
  <si>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</si>
  <si>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</si>
  <si>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</si>
  <si>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</si>
  <si>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</si>
  <si>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</si>
  <si>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</si>
  <si>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</si>
  <si>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</si>
  <si>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</si>
  <si>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</si>
  <si>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</si>
  <si>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</si>
  <si>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</si>
  <si>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</si>
  <si>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</si>
  <si>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</si>
  <si>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</si>
  <si>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</si>
  <si>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</si>
  <si>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</si>
  <si>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</si>
  <si>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</si>
  <si>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</si>
  <si>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</si>
  <si>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</si>
  <si>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</si>
  <si>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</si>
  <si>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</si>
  <si>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</si>
  <si>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</si>
  <si>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</si>
  <si>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</si>
  <si>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</si>
  <si>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</si>
  <si>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</si>
  <si>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</si>
  <si>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</si>
  <si>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</si>
  <si>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</si>
  <si>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</si>
  <si>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</si>
  <si>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</si>
  <si>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</si>
  <si>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</si>
  <si>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</si>
  <si>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</si>
  <si>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</si>
  <si>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</si>
  <si>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</si>
  <si>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</si>
  <si>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</si>
  <si>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</si>
  <si>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</si>
  <si>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</si>
  <si>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</si>
  <si>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</si>
  <si>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</si>
  <si>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</si>
  <si>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</si>
  <si>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</si>
  <si>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</si>
  <si>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</si>
  <si>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</si>
  <si>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</si>
  <si>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</si>
  <si>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</si>
  <si>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</si>
  <si>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</si>
  <si>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</si>
  <si>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</si>
  <si>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</si>
  <si>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</si>
  <si>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</si>
  <si>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</si>
  <si>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</si>
  <si>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</si>
  <si>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</si>
  <si>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</si>
  <si>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</si>
  <si>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</si>
  <si>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</si>
  <si>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</si>
  <si>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</si>
  <si>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</si>
  <si>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</si>
  <si>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</si>
  <si>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</si>
  <si>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</si>
  <si>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</si>
  <si>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</si>
  <si>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</si>
  <si>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</si>
  <si>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</si>
  <si>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</si>
  <si>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</si>
  <si>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</si>
  <si>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</si>
  <si>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</si>
  <si>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</si>
  <si>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</si>
  <si>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</si>
  <si>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</si>
  <si>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</si>
  <si>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</si>
  <si>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</si>
  <si>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</si>
  <si>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</si>
  <si>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</si>
  <si>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</si>
  <si>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</si>
  <si>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</si>
  <si>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</si>
  <si>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</si>
  <si>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</si>
  <si>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</si>
  <si>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</si>
  <si>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</si>
  <si>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</si>
  <si>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</si>
  <si>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</si>
  <si>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</si>
  <si>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</si>
  <si>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</si>
  <si>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</si>
  <si>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</si>
  <si>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</si>
  <si>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</si>
  <si>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</si>
  <si>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</si>
  <si>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</si>
  <si>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</si>
  <si>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</si>
  <si>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</si>
  <si>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</si>
  <si>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</si>
  <si>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</si>
  <si>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</si>
  <si>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</si>
  <si>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</si>
  <si>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</si>
  <si>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</si>
  <si>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</si>
  <si>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</si>
  <si>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</si>
  <si>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</si>
  <si>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</si>
  <si>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</si>
  <si>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</si>
  <si>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</si>
  <si>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</si>
  <si>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</si>
  <si>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</si>
  <si>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</si>
  <si>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</si>
  <si>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</si>
  <si>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</si>
  <si>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</si>
  <si>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</si>
  <si>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</si>
  <si>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</si>
  <si>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</si>
  <si>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</si>
  <si>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</si>
  <si>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</si>
  <si>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</si>
  <si>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</si>
  <si>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</si>
  <si>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</si>
  <si>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</si>
  <si>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</si>
  <si>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</si>
  <si>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</si>
  <si>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</si>
  <si>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</si>
  <si>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</si>
  <si>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</si>
  <si>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</si>
  <si>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</si>
  <si>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</si>
  <si>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</si>
  <si>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</si>
  <si>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</si>
  <si>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</si>
  <si>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</si>
  <si>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</si>
  <si>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</si>
  <si>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</si>
  <si>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</si>
  <si>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</si>
  <si>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</si>
  <si>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</si>
  <si>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</si>
  <si>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</si>
  <si>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</si>
  <si>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</si>
  <si>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</si>
  <si>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</si>
  <si>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</si>
  <si>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</si>
  <si>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</si>
  <si>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</si>
  <si>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</si>
  <si>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</si>
  <si>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</si>
  <si>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</si>
  <si>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</si>
  <si>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</si>
  <si>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</si>
  <si>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</si>
  <si>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</si>
  <si>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</si>
  <si>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</si>
  <si>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</si>
  <si>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</si>
  <si>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</si>
  <si>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</si>
  <si>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</si>
  <si>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</si>
  <si>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</si>
  <si>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</si>
  <si>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</si>
  <si>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</si>
  <si>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</si>
  <si>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</si>
  <si>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</si>
  <si>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</si>
  <si>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</si>
  <si>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</si>
  <si>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</si>
  <si>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</si>
  <si>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</si>
  <si>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</si>
  <si>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</si>
  <si>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</si>
  <si>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</si>
  <si>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</si>
  <si>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</si>
  <si>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</si>
  <si>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</si>
  <si>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</si>
  <si>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</si>
  <si>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</si>
  <si>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</si>
  <si>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</si>
  <si>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</si>
  <si>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</si>
  <si>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</si>
  <si>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</si>
  <si>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</si>
  <si>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</si>
  <si>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</si>
  <si>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</si>
  <si>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</si>
  <si>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</si>
  <si>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</si>
  <si>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</si>
  <si>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</si>
  <si>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</si>
  <si>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</si>
  <si>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</si>
  <si>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</si>
  <si>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</si>
  <si>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</si>
  <si>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</si>
  <si>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</si>
  <si>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</si>
  <si>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</si>
  <si>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</si>
  <si>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</si>
  <si>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</si>
  <si>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</si>
  <si>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</si>
  <si>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</si>
  <si>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</si>
  <si>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</si>
  <si>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</si>
  <si>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</si>
  <si>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</si>
  <si>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</si>
  <si>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</si>
  <si>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</si>
  <si>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</si>
  <si>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</si>
  <si>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</si>
  <si>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</si>
  <si>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</si>
  <si>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</si>
  <si>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</si>
  <si>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</si>
  <si>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</si>
  <si>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</si>
  <si>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</si>
  <si>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</si>
  <si>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</si>
  <si>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</si>
  <si>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</si>
  <si>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</si>
  <si>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</si>
  <si>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</si>
  <si>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</si>
  <si>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</si>
  <si>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</si>
  <si>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</si>
  <si>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</si>
  <si>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</si>
  <si>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</si>
  <si>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</si>
  <si>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</si>
  <si>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</si>
  <si>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</si>
  <si>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</si>
  <si>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</si>
  <si>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</si>
  <si>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</si>
  <si>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</si>
  <si>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</si>
  <si>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</si>
  <si>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</si>
  <si>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</si>
  <si>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</si>
  <si>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</si>
  <si>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</si>
  <si>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</si>
  <si>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</si>
  <si>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</si>
  <si>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</si>
  <si>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</si>
  <si>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</si>
  <si>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</si>
  <si>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</si>
  <si>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</si>
  <si>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</si>
  <si>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</si>
  <si>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</si>
  <si>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</si>
  <si>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</si>
  <si>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</si>
  <si>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</si>
  <si>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</si>
  <si>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</si>
  <si>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</si>
  <si>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</si>
  <si>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</si>
  <si>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</si>
  <si>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</si>
  <si>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</si>
  <si>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</si>
  <si>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</si>
  <si>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</si>
  <si>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</si>
  <si>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</si>
  <si>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</si>
  <si>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</si>
  <si>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</si>
  <si>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</si>
  <si>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</si>
  <si>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</si>
  <si>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</si>
  <si>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</si>
  <si>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</si>
  <si>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</si>
  <si>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</si>
  <si>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</si>
  <si>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</si>
  <si>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</si>
  <si>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</si>
  <si>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</si>
  <si>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</si>
  <si>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</si>
  <si>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</si>
  <si>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</si>
  <si>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</si>
  <si>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</si>
  <si>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</si>
  <si>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</si>
  <si>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</si>
  <si>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</si>
  <si>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</si>
  <si>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</si>
  <si>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</si>
  <si>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</si>
  <si>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</si>
  <si>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</si>
  <si>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</si>
  <si>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</si>
  <si>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</si>
  <si>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</si>
  <si>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</si>
  <si>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</si>
  <si>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</si>
  <si>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</si>
  <si>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</si>
  <si>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</si>
  <si>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</si>
  <si>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</si>
  <si>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</si>
  <si>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</si>
  <si>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</si>
  <si>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</si>
  <si>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</si>
  <si>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</si>
  <si>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</si>
  <si>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</si>
  <si>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</si>
  <si>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</si>
  <si>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</si>
  <si>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</si>
  <si>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</si>
  <si>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</si>
  <si>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</si>
  <si>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</si>
  <si>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</si>
  <si>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</si>
  <si>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</si>
  <si>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</si>
  <si>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</si>
  <si>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</si>
  <si>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</si>
  <si>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</si>
  <si>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</si>
  <si>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</si>
  <si>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</si>
  <si>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</si>
  <si>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</si>
  <si>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</si>
  <si>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</si>
  <si>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</si>
  <si>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</si>
  <si>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</si>
  <si>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</si>
  <si>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</si>
  <si>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</si>
  <si>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</si>
  <si>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</si>
  <si>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</si>
  <si>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</si>
  <si>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</si>
  <si>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</si>
  <si>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</si>
  <si>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</si>
  <si>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</si>
  <si>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</si>
  <si>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</si>
  <si>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</si>
  <si>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</si>
  <si>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</si>
  <si>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</si>
  <si>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</si>
  <si>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</si>
  <si>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</si>
  <si>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</si>
  <si>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</si>
  <si>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</si>
  <si>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</si>
  <si>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</si>
  <si>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</si>
  <si>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</si>
  <si>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</si>
  <si>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</si>
  <si>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</si>
  <si>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</si>
  <si>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</si>
  <si>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</si>
  <si>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</si>
  <si>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</si>
  <si>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</si>
  <si>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</si>
  <si>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</si>
  <si>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</si>
  <si>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</si>
  <si>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</si>
  <si>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</si>
  <si>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</si>
  <si>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</si>
  <si>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</si>
  <si>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</si>
  <si>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</si>
  <si>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</si>
  <si>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</si>
  <si>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</si>
  <si>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</si>
  <si>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</si>
  <si>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</si>
  <si>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</si>
  <si>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</si>
  <si>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</si>
  <si>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</si>
  <si>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</si>
  <si>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</si>
  <si>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</si>
  <si>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</si>
  <si>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</si>
  <si>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</si>
  <si>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</si>
  <si>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</si>
  <si>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</si>
  <si>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</si>
  <si>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</si>
  <si>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</si>
  <si>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</si>
  <si>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</si>
  <si>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</si>
  <si>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</si>
  <si>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</si>
  <si>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</si>
  <si>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</si>
  <si>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</si>
  <si>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</si>
  <si>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</si>
  <si>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</si>
  <si>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</si>
  <si>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</si>
  <si>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</si>
  <si>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</si>
  <si>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</si>
  <si>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</si>
  <si>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</si>
  <si>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</si>
  <si>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</si>
  <si>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</si>
  <si>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</si>
  <si>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</si>
  <si>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</si>
  <si>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</si>
  <si>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</si>
  <si>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</si>
  <si>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</si>
  <si>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</si>
  <si>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</si>
  <si>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</si>
  <si>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</si>
  <si>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</si>
  <si>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</si>
  <si>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</si>
  <si>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</si>
  <si>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</si>
  <si>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</si>
  <si>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</si>
  <si>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</si>
  <si>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</si>
  <si>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</si>
  <si>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</si>
  <si>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</si>
  <si>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</si>
  <si>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</si>
  <si>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</si>
  <si>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</si>
  <si>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</si>
  <si>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</si>
  <si>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</si>
  <si>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</si>
  <si>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</si>
  <si>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</si>
  <si>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</si>
  <si>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</si>
  <si>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</si>
  <si>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</si>
  <si>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</si>
  <si>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</si>
  <si>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</si>
  <si>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</si>
  <si>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</si>
  <si>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</si>
  <si>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</si>
  <si>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</si>
  <si>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</si>
  <si>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</si>
  <si>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</si>
  <si>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</si>
  <si>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</si>
  <si>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</si>
  <si>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</si>
  <si>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</si>
  <si>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</si>
  <si>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</si>
  <si>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</si>
  <si>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</si>
  <si>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</si>
  <si>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</si>
  <si>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</si>
  <si>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</si>
  <si>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</si>
  <si>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</si>
  <si>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</si>
  <si>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</si>
  <si>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</si>
  <si>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</si>
  <si>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</si>
  <si>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</si>
  <si>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</si>
  <si>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</si>
  <si>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</si>
  <si>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</si>
  <si>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</si>
  <si>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</si>
  <si>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</si>
  <si>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</si>
  <si>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</si>
  <si>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</si>
  <si>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</si>
  <si>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</si>
  <si>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</si>
  <si>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</si>
  <si>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</si>
  <si>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</si>
  <si>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</si>
  <si>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</si>
  <si>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</si>
  <si>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</si>
  <si>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</si>
  <si>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</si>
  <si>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</si>
  <si>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</si>
  <si>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</si>
  <si>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</si>
  <si>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</si>
  <si>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</si>
  <si>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</si>
  <si>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</si>
  <si>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</si>
  <si>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</si>
  <si>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</si>
  <si>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</si>
  <si>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</si>
  <si>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</si>
  <si>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</si>
  <si>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</si>
  <si>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</si>
  <si>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</si>
  <si>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</si>
  <si>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</si>
  <si>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</si>
  <si>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</si>
  <si>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</si>
  <si>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</si>
  <si>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</si>
  <si>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</si>
  <si>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</si>
  <si>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</si>
  <si>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</si>
  <si>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</si>
  <si>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</si>
  <si>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</si>
  <si>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</si>
  <si>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</si>
  <si>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</si>
  <si>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</si>
  <si>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</si>
  <si>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</si>
  <si>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</si>
  <si>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</si>
  <si>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</si>
  <si>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</si>
  <si>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</si>
  <si>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</si>
  <si>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</si>
  <si>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</si>
  <si>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</si>
  <si>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</si>
  <si>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</si>
  <si>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</si>
  <si>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</si>
  <si>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</si>
  <si>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</si>
  <si>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</si>
  <si>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</si>
  <si>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</si>
  <si>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</si>
  <si>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</si>
  <si>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</si>
  <si>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</si>
  <si>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</si>
  <si>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</si>
  <si>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</si>
  <si>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</si>
  <si>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</si>
  <si>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</si>
  <si>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</si>
  <si>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</si>
  <si>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</si>
  <si>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</si>
  <si>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</si>
  <si>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</si>
  <si>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</si>
  <si>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</si>
  <si>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</si>
  <si>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</si>
  <si>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</si>
  <si>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</si>
  <si>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</si>
  <si>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</si>
  <si>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</si>
  <si>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</si>
  <si>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</si>
  <si>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</si>
  <si>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</si>
  <si>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</si>
  <si>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</si>
  <si>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</si>
  <si>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</si>
  <si>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</si>
  <si>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</si>
  <si>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</si>
  <si>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</si>
  <si>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</si>
  <si>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</si>
  <si>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</si>
  <si>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</si>
  <si>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</si>
  <si>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</si>
  <si>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</si>
  <si>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</si>
  <si>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</si>
  <si>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</si>
  <si>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</si>
  <si>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</si>
  <si>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</si>
  <si>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</si>
  <si>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</si>
  <si>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</si>
  <si>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</si>
  <si>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</si>
  <si>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</si>
  <si>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</si>
  <si>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</si>
  <si>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</si>
  <si>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</si>
  <si>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</si>
  <si>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</si>
  <si>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</si>
  <si>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</si>
  <si>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</si>
  <si>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</si>
  <si>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</si>
  <si>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</si>
  <si>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</si>
  <si>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</si>
  <si>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</si>
  <si>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</si>
  <si>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</si>
  <si>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</si>
  <si>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</si>
  <si>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</si>
  <si>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</si>
  <si>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</si>
  <si>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</si>
  <si>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</si>
  <si>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</si>
  <si>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</si>
  <si>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</si>
  <si>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</si>
  <si>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</si>
  <si>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</si>
  <si>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</si>
  <si>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</si>
  <si>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</si>
  <si>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</si>
  <si>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</si>
  <si>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</si>
  <si>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</si>
  <si>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</si>
  <si>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</si>
  <si>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</si>
  <si>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</si>
  <si>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</si>
  <si>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</si>
  <si>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</si>
  <si>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</si>
  <si>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</si>
  <si>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</si>
  <si>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</si>
  <si>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</si>
  <si>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</si>
  <si>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</si>
  <si>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</si>
  <si>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</si>
  <si>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</si>
  <si>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</si>
  <si>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</si>
  <si>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</si>
  <si>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</si>
  <si>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</si>
  <si>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</si>
  <si>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</si>
  <si>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</si>
  <si>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</si>
  <si>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</si>
  <si>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</si>
  <si>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</si>
  <si>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</si>
  <si>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</si>
  <si>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</si>
  <si>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</si>
  <si>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</si>
  <si>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</si>
  <si>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</si>
  <si>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</si>
  <si>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</si>
  <si>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</si>
  <si>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</si>
  <si>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</si>
  <si>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</si>
  <si>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</si>
  <si>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</si>
  <si>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</si>
  <si>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</si>
  <si>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</si>
  <si>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</si>
  <si>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</si>
  <si>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</si>
  <si>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</si>
  <si>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</si>
  <si>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</si>
  <si>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</si>
  <si>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</si>
  <si>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</si>
  <si>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</si>
  <si>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</si>
  <si>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</si>
  <si>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</si>
  <si>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</si>
  <si>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</si>
  <si>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</si>
  <si>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</si>
  <si>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</si>
  <si>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</si>
  <si>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</si>
  <si>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</si>
  <si>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</si>
  <si>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</si>
  <si>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</si>
  <si>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</si>
  <si>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</si>
  <si>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</si>
  <si>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</si>
  <si>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</si>
  <si>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</si>
  <si>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</si>
  <si>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</si>
  <si>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</si>
  <si>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</si>
  <si>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</si>
  <si>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</si>
  <si>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</si>
  <si>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</si>
  <si>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</si>
  <si>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</si>
  <si>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</si>
  <si>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</si>
  <si>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</si>
  <si>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</si>
  <si>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</si>
  <si>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</si>
  <si>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</si>
  <si>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</si>
  <si>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</si>
  <si>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</si>
  <si>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</si>
  <si>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</si>
  <si>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</si>
  <si>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</si>
  <si>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</si>
  <si>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</si>
  <si>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</si>
  <si>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</si>
  <si>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</si>
  <si>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</si>
  <si>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</si>
  <si>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</si>
  <si>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</si>
  <si>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</si>
  <si>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</si>
  <si>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</si>
  <si>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</si>
  <si>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</si>
  <si>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</si>
  <si>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</si>
  <si>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</si>
  <si>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</si>
  <si>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</si>
  <si>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</si>
  <si>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</si>
  <si>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</si>
  <si>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</si>
  <si>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</si>
  <si>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</si>
  <si>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</si>
  <si>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</si>
  <si>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</si>
  <si>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</si>
  <si>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</si>
  <si>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</si>
  <si>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</si>
  <si>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</si>
  <si>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</si>
  <si>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</si>
  <si>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</si>
  <si>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</si>
  <si>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</si>
  <si>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</si>
  <si>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</si>
  <si>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</si>
  <si>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</si>
  <si>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</si>
  <si>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</si>
  <si>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</si>
  <si>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</si>
  <si>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</si>
  <si>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</si>
  <si>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</si>
  <si>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</si>
  <si>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</si>
  <si>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</si>
  <si>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</si>
  <si>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</si>
  <si>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</si>
  <si>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</si>
  <si>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</si>
  <si>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</si>
  <si>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</si>
  <si>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</si>
  <si>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</si>
  <si>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</si>
  <si>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</si>
  <si>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</si>
  <si>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</si>
  <si>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</si>
  <si>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</si>
  <si>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</si>
  <si>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</si>
  <si>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</si>
  <si>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</si>
  <si>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</si>
  <si>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</si>
  <si>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</si>
  <si>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</si>
  <si>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</si>
  <si>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</si>
  <si>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</si>
  <si>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</si>
  <si>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</si>
  <si>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</si>
  <si>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</si>
  <si>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</si>
  <si>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</si>
  <si>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</si>
  <si>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</si>
  <si>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</si>
  <si>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</si>
  <si>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</si>
  <si>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</si>
  <si>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</si>
  <si>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</si>
  <si>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</si>
  <si>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</si>
  <si>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</si>
  <si>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</si>
  <si>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</si>
  <si>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</si>
  <si>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</si>
  <si>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</si>
  <si>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</si>
  <si>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</si>
  <si>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</si>
  <si>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</si>
  <si>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</si>
  <si>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</si>
  <si>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</si>
  <si>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</si>
  <si>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</si>
  <si>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</si>
  <si>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</si>
  <si>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</si>
  <si>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</si>
  <si>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</si>
  <si>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</si>
  <si>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</si>
  <si>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</si>
  <si>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</si>
  <si>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</si>
  <si>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</si>
  <si>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</si>
  <si>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</si>
  <si>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</si>
  <si>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</si>
  <si>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</si>
  <si>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</si>
  <si>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</si>
  <si>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</si>
  <si>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</si>
  <si>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</si>
  <si>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</si>
  <si>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</si>
  <si>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</si>
  <si>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</si>
  <si>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</si>
  <si>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</si>
  <si>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</si>
  <si>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</si>
  <si>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</si>
  <si>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</si>
  <si>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</si>
  <si>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</si>
  <si>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</si>
  <si>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</si>
  <si>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</si>
  <si>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</si>
  <si>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</si>
  <si>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</si>
  <si>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</si>
  <si>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</si>
  <si>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</si>
  <si>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</si>
  <si>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</si>
  <si>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</si>
  <si>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</si>
  <si>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</si>
  <si>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</si>
  <si>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</si>
  <si>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</si>
  <si>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</si>
  <si>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</si>
  <si>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</si>
  <si>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</si>
  <si>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</si>
  <si>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</si>
  <si>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</si>
  <si>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</si>
  <si>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</si>
  <si>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</si>
  <si>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</si>
  <si>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</si>
  <si>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</si>
  <si>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</si>
  <si>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</si>
  <si>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</si>
  <si>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</si>
  <si>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</si>
  <si>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</si>
  <si>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</si>
  <si>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</si>
  <si>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</si>
  <si>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</si>
  <si>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</si>
  <si>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</si>
  <si>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</si>
  <si>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</si>
  <si>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</si>
  <si>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</si>
  <si>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</si>
  <si>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</si>
  <si>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</si>
  <si>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</si>
  <si>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</si>
  <si>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</si>
  <si>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</si>
  <si>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</si>
  <si>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</si>
  <si>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</si>
  <si>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</si>
  <si>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</si>
  <si>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</si>
  <si>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</si>
  <si>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</si>
  <si>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</si>
  <si>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</si>
  <si>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</si>
  <si>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</si>
  <si>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</si>
  <si>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</si>
  <si>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</si>
  <si>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</si>
  <si>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</si>
  <si>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</si>
  <si>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</si>
  <si>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</si>
  <si>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</si>
  <si>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</si>
  <si>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</si>
  <si>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</si>
  <si>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</si>
  <si>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</si>
  <si>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</si>
  <si>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</si>
  <si>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</si>
  <si>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</si>
  <si>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</si>
  <si>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</si>
  <si>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</si>
  <si>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</si>
  <si>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</si>
  <si>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</si>
  <si>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</si>
  <si>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</si>
  <si>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</si>
  <si>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</si>
  <si>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</si>
  <si>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</si>
  <si>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</si>
  <si>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</si>
  <si>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</si>
  <si>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</si>
  <si>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</si>
  <si>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</si>
  <si>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</si>
  <si>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</si>
  <si>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</si>
  <si>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</si>
  <si>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</si>
  <si>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</si>
  <si>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</si>
  <si>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</si>
  <si>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</si>
  <si>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</si>
  <si>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</si>
  <si>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</si>
  <si>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</si>
  <si>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</si>
  <si>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</si>
  <si>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</si>
  <si>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</si>
  <si>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</si>
  <si>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</si>
  <si>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</si>
  <si>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</si>
  <si>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</si>
  <si>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</si>
  <si>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</si>
  <si>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</si>
  <si>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</si>
  <si>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</si>
  <si>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</si>
  <si>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</si>
  <si>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</si>
  <si>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</si>
  <si>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</si>
  <si>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</si>
  <si>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</si>
  <si>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</si>
  <si>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</si>
  <si>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</si>
  <si>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</si>
  <si>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</si>
  <si>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</si>
  <si>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</si>
  <si>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</si>
  <si>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</si>
  <si>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</si>
  <si>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</si>
  <si>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</si>
  <si>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</si>
  <si>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</si>
  <si>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</si>
  <si>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</si>
  <si>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</si>
  <si>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</si>
  <si>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</si>
  <si>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</si>
  <si>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</si>
  <si>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</si>
  <si>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</si>
  <si>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</si>
  <si>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</si>
  <si>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</si>
  <si>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</si>
  <si>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</si>
  <si>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</si>
  <si>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</si>
  <si>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</si>
  <si>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</si>
  <si>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</si>
  <si>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</si>
  <si>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</si>
  <si>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</si>
  <si>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</si>
  <si>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</si>
  <si>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</si>
  <si>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</si>
  <si>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</si>
  <si>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</si>
  <si>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</si>
  <si>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</si>
  <si>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</si>
  <si>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</si>
  <si>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</si>
  <si>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</si>
  <si>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</si>
  <si>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</si>
  <si>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</si>
  <si>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</si>
  <si>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</si>
  <si>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</si>
  <si>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</si>
  <si>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</si>
  <si>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</si>
  <si>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</si>
  <si>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</si>
  <si>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</si>
  <si>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</si>
  <si>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</si>
  <si>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</si>
  <si>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</si>
  <si>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</si>
  <si>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</si>
  <si>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</si>
  <si>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</si>
  <si>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</si>
  <si>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</si>
  <si>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</si>
  <si>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</si>
  <si>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</si>
  <si>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</si>
  <si>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</si>
  <si>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</si>
  <si>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</si>
  <si>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</si>
  <si>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</si>
  <si>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</si>
  <si>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</si>
  <si>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</si>
  <si>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</si>
  <si>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</si>
  <si>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</si>
  <si>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</si>
  <si>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</si>
  <si>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</si>
  <si>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</si>
  <si>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</si>
  <si>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</si>
  <si>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</si>
  <si>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</si>
  <si>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</si>
  <si>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</si>
  <si>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</si>
  <si>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</si>
  <si>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</si>
  <si>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</si>
  <si>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</si>
  <si>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</si>
  <si>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</si>
  <si>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</si>
  <si>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</si>
  <si>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</si>
  <si>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</si>
  <si>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</si>
  <si>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</si>
  <si>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</si>
  <si>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</si>
  <si>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</si>
  <si>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</si>
  <si>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</si>
  <si>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</si>
  <si>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</si>
  <si>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</si>
  <si>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</si>
  <si>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</si>
  <si>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</si>
  <si>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</si>
  <si>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</si>
  <si>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</si>
  <si>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</si>
  <si>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</si>
  <si>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</si>
  <si>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</si>
  <si>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</si>
  <si>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</si>
  <si>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</si>
  <si>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</si>
  <si>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</si>
  <si>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</si>
  <si>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</si>
  <si>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</si>
  <si>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</si>
  <si>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</si>
  <si>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</si>
  <si>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</si>
  <si>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</si>
  <si>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</si>
  <si>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</si>
  <si>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</si>
  <si>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</si>
  <si>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</si>
  <si>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</si>
  <si>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</si>
  <si>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</si>
  <si>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</si>
  <si>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</si>
  <si>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</si>
  <si>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</si>
  <si>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</si>
  <si>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</si>
  <si>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</si>
  <si>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</si>
  <si>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</si>
  <si>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</si>
  <si>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</si>
  <si>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</si>
  <si>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</si>
  <si>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</si>
  <si>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</si>
  <si>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</si>
  <si>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</si>
  <si>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</si>
  <si>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</si>
  <si>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</si>
  <si>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</si>
  <si>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</si>
  <si>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</si>
  <si>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</si>
  <si>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</si>
  <si>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</si>
  <si>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</si>
  <si>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</si>
  <si>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</si>
  <si>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</si>
  <si>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</si>
  <si>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</si>
  <si>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</si>
  <si>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</si>
  <si>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</si>
  <si>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</si>
  <si>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</si>
  <si>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</si>
  <si>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</si>
  <si>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</si>
  <si>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</si>
  <si>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</si>
  <si>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</si>
  <si>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</si>
  <si>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</si>
  <si>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</si>
  <si>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</si>
  <si>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</si>
  <si>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</si>
  <si>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</si>
  <si>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</si>
  <si>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</si>
  <si>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</si>
  <si>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</si>
  <si>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</si>
  <si>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</si>
  <si>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</si>
  <si>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</si>
  <si>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</si>
  <si>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</si>
  <si>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</si>
  <si>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</si>
  <si>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</si>
  <si>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</si>
  <si>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</si>
  <si>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</si>
  <si>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</si>
  <si>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</si>
  <si>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</si>
  <si>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</si>
  <si>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</si>
  <si>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</si>
  <si>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</si>
  <si>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</si>
  <si>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</si>
  <si>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</si>
  <si>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</si>
  <si>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</si>
  <si>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</si>
  <si>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</si>
  <si>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</si>
  <si>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</si>
  <si>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</si>
  <si>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</si>
  <si>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</si>
  <si>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</si>
  <si>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</si>
  <si>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</si>
  <si>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</si>
  <si>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</si>
  <si>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</si>
  <si>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</si>
  <si>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</si>
  <si>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</si>
  <si>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</si>
  <si>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</si>
  <si>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</si>
  <si>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</si>
  <si>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</si>
  <si>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</si>
  <si>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</si>
  <si>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</si>
  <si>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</si>
  <si>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</si>
  <si>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</si>
  <si>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</si>
  <si>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</si>
  <si>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</si>
  <si>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</si>
  <si>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</si>
  <si>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</si>
  <si>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</si>
  <si>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</si>
  <si>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</si>
  <si>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</si>
  <si>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</si>
  <si>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</si>
  <si>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</si>
  <si>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</si>
  <si>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</si>
  <si>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</si>
  <si>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</si>
  <si>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</si>
  <si>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</si>
  <si>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</si>
  <si>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</si>
  <si>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</si>
  <si>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</si>
  <si>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</si>
  <si>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</si>
  <si>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</si>
  <si>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</si>
  <si>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</si>
  <si>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</si>
  <si>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</si>
  <si>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</si>
  <si>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</si>
  <si>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</si>
  <si>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</si>
  <si>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</si>
  <si>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</si>
  <si>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</si>
  <si>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</si>
  <si>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</si>
  <si>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</si>
  <si>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</si>
  <si>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</si>
  <si>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</si>
  <si>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</si>
  <si>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</si>
  <si>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</si>
  <si>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</si>
  <si>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</si>
  <si>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</si>
  <si>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</si>
  <si>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</si>
  <si>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</si>
  <si>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</si>
  <si>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</si>
  <si>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</si>
  <si>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</si>
  <si>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</si>
  <si>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</si>
  <si>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</si>
  <si>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</si>
  <si>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</si>
  <si>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</si>
  <si>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</si>
  <si>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</si>
  <si>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</si>
  <si>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</si>
  <si>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</si>
  <si>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</si>
  <si>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</si>
  <si>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</si>
  <si>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</si>
  <si>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</si>
  <si>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</si>
  <si>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</si>
  <si>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</si>
  <si>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</si>
  <si>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</si>
  <si>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</si>
  <si>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</si>
  <si>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</si>
  <si>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</si>
  <si>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</si>
  <si>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</si>
  <si>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</si>
  <si>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</si>
  <si>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</si>
  <si>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</si>
  <si>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</si>
  <si>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</si>
  <si>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</si>
  <si>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</si>
  <si>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</si>
  <si>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</si>
  <si>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</si>
  <si>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</si>
  <si>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</si>
  <si>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</si>
  <si>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</si>
  <si>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</si>
  <si>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</si>
  <si>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</si>
  <si>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</si>
  <si>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</si>
  <si>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</si>
  <si>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</si>
  <si>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</si>
  <si>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</si>
  <si>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</si>
  <si>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</si>
  <si>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</si>
  <si>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</si>
  <si>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</si>
  <si>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</si>
  <si>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</si>
  <si>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</si>
  <si>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</si>
  <si>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</si>
  <si>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</si>
  <si>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</si>
  <si>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</si>
  <si>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</si>
  <si>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</si>
  <si>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</si>
  <si>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</si>
  <si>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</si>
  <si>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</si>
  <si>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</si>
  <si>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</si>
  <si>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</si>
  <si>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</si>
  <si>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</si>
  <si>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</si>
  <si>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</si>
  <si>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</si>
  <si>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</si>
  <si>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</si>
  <si>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</si>
  <si>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</si>
  <si>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</si>
  <si>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</si>
  <si>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</si>
  <si>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</si>
  <si>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</si>
  <si>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</si>
  <si>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</si>
  <si>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</si>
  <si>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</si>
  <si>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</si>
  <si>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</si>
  <si>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</si>
  <si>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</si>
  <si>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</si>
  <si>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</si>
  <si>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</si>
  <si>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</si>
  <si>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</si>
  <si>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</si>
  <si>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</si>
  <si>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</si>
  <si>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</si>
  <si>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</si>
  <si>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</si>
  <si>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</si>
  <si>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</si>
  <si>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</si>
  <si>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</si>
  <si>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</si>
  <si>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</si>
  <si>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</si>
  <si>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</si>
  <si>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</si>
  <si>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</si>
  <si>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</si>
  <si>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</si>
  <si>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</si>
  <si>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</si>
  <si>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</si>
  <si>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</si>
  <si>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</si>
  <si>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</si>
  <si>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</si>
  <si>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</si>
  <si>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</si>
  <si>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</si>
  <si>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</si>
  <si>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</si>
  <si>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</si>
  <si>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</si>
  <si>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</si>
  <si>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</si>
  <si>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</si>
  <si>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</si>
  <si>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</si>
  <si>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</si>
  <si>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</si>
  <si>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</si>
  <si>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</si>
  <si>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</si>
  <si>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</si>
  <si>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</si>
  <si>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</si>
  <si>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</si>
  <si>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</si>
  <si>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</si>
  <si>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</si>
  <si>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</si>
  <si>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</si>
  <si>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</si>
  <si>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</si>
  <si>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</si>
  <si>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</si>
  <si>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</si>
  <si>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</si>
  <si>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</si>
  <si>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</si>
  <si>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</si>
  <si>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</si>
  <si>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</si>
  <si>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</si>
  <si>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</si>
  <si>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</si>
  <si>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</si>
  <si>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</si>
  <si>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</si>
  <si>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</si>
  <si>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</si>
  <si>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</si>
  <si>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</si>
  <si>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</si>
  <si>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</si>
  <si>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</si>
  <si>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</si>
  <si>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</si>
  <si>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</si>
  <si>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</si>
  <si>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</si>
  <si>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</si>
  <si>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</si>
  <si>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</si>
  <si>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</si>
  <si>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</si>
  <si>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</si>
  <si>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</si>
  <si>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</si>
  <si>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</si>
  <si>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</si>
  <si>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</si>
  <si>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</si>
  <si>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</si>
  <si>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</si>
  <si>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</si>
  <si>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</si>
  <si>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</si>
  <si>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</si>
  <si>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</si>
  <si>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</si>
  <si>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</si>
  <si>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</si>
  <si>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</si>
  <si>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</si>
  <si>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</si>
  <si>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</si>
  <si>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</si>
  <si>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</si>
  <si>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</si>
  <si>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</si>
  <si>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</si>
  <si>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</si>
  <si>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</si>
  <si>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</si>
  <si>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</si>
  <si>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</si>
  <si>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</si>
  <si>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</si>
  <si>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</si>
  <si>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</si>
  <si>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</si>
  <si>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</si>
  <si>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</si>
  <si>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</si>
  <si>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</si>
  <si>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</si>
  <si>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</si>
  <si>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</si>
  <si>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</si>
  <si>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</si>
  <si>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</si>
  <si>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</si>
  <si>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</si>
  <si>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</si>
  <si>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</si>
  <si>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</si>
  <si>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</si>
  <si>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</si>
  <si>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</si>
  <si>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</si>
  <si>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</si>
  <si>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</si>
  <si>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</si>
  <si>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</si>
  <si>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</si>
  <si>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</si>
  <si>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</si>
  <si>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</si>
  <si>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</si>
  <si>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</si>
  <si>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</si>
  <si>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</si>
  <si>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</si>
  <si>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</si>
  <si>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</si>
  <si>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</si>
  <si>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</si>
  <si>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</si>
  <si>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</si>
  <si>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</si>
  <si>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</si>
  <si>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</si>
  <si>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</si>
  <si>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</si>
  <si>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</si>
  <si>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</si>
  <si>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</si>
  <si>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</si>
  <si>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</si>
  <si>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</si>
  <si>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</si>
  <si>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</si>
  <si>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</si>
  <si>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</si>
  <si>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</si>
  <si>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</si>
  <si>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</si>
  <si>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</si>
  <si>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</si>
  <si>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</si>
  <si>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</si>
  <si>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</si>
  <si>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</si>
  <si>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</si>
  <si>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</si>
  <si>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</si>
  <si>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</si>
  <si>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</si>
  <si>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</si>
  <si>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</si>
  <si>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</si>
  <si>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</si>
  <si>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</si>
  <si>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</si>
  <si>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</si>
  <si>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</si>
  <si>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</si>
  <si>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</si>
  <si>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</si>
  <si>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</si>
  <si>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</si>
  <si>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</si>
  <si>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</si>
  <si>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</si>
  <si>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</si>
  <si>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</si>
  <si>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</si>
  <si>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</si>
  <si>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</si>
  <si>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</si>
  <si>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</si>
  <si>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</si>
  <si>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</si>
  <si>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</si>
  <si>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</si>
  <si>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</si>
  <si>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</si>
  <si>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</si>
  <si>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</si>
  <si>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</si>
  <si>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</si>
  <si>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</si>
  <si>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</si>
  <si>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</si>
  <si>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</si>
  <si>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</si>
  <si>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</si>
  <si>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</si>
  <si>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</si>
  <si>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</si>
  <si>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</si>
  <si>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</si>
  <si>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</si>
  <si>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</si>
  <si>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</si>
  <si>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</si>
  <si>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</si>
  <si>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</si>
  <si>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</si>
  <si>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</si>
  <si>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</si>
  <si>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</si>
  <si>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</si>
  <si>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</si>
  <si>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</si>
  <si>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</si>
  <si>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</si>
  <si>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</si>
  <si>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</si>
  <si>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</si>
  <si>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</si>
  <si>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</si>
  <si>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</si>
  <si>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</si>
  <si>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</si>
  <si>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</si>
  <si>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</si>
  <si>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</si>
  <si>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</si>
  <si>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</si>
  <si>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</si>
  <si>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</si>
  <si>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</si>
  <si>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</si>
  <si>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</si>
  <si>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</si>
  <si>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</si>
  <si>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</si>
  <si>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</si>
  <si>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</si>
  <si>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</si>
  <si>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</si>
  <si>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</si>
  <si>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</si>
  <si>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</si>
  <si>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</si>
  <si>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</si>
  <si>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</si>
  <si>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</si>
  <si>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</si>
  <si>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</si>
  <si>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</si>
  <si>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</si>
  <si>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</si>
  <si>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</si>
  <si>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</si>
  <si>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</si>
  <si>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</si>
  <si>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</si>
  <si>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</si>
  <si>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</si>
  <si>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</si>
  <si>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</si>
  <si>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</si>
  <si>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</si>
  <si>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</si>
  <si>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</si>
  <si>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</si>
  <si>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</si>
  <si>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</si>
  <si>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</si>
  <si>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</si>
  <si>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</si>
  <si>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</si>
  <si>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</si>
  <si>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</si>
  <si>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</si>
  <si>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</si>
  <si>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</si>
  <si>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</si>
  <si>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</si>
  <si>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</si>
  <si>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</si>
  <si>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</si>
  <si>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</si>
  <si>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</si>
  <si>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</si>
  <si>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</si>
  <si>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</si>
  <si>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</si>
  <si>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</si>
  <si>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</si>
  <si>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</si>
  <si>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</si>
  <si>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</si>
  <si>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</si>
  <si>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</si>
  <si>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</si>
  <si>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</si>
  <si>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</si>
  <si>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</si>
  <si>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</si>
  <si>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</si>
  <si>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</si>
  <si>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</si>
  <si>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</si>
  <si>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</si>
  <si>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</si>
  <si>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</si>
  <si>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</si>
  <si>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</si>
  <si>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</si>
  <si>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</si>
  <si>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</si>
  <si>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</si>
  <si>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</si>
  <si>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</si>
  <si>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</si>
  <si>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</si>
  <si>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</si>
  <si>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</si>
  <si>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</si>
  <si>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</si>
  <si>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</si>
  <si>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</si>
  <si>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</si>
  <si>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</si>
  <si>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</si>
  <si>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</si>
  <si>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</si>
  <si>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</si>
  <si>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</si>
  <si>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</si>
  <si>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</si>
  <si>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</si>
  <si>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</si>
  <si>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</si>
  <si>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</si>
  <si>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</si>
  <si>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</si>
  <si>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</si>
  <si>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</si>
  <si>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</si>
  <si>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</si>
  <si>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</si>
  <si>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</si>
  <si>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</si>
  <si>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</si>
  <si>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</si>
  <si>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</si>
  <si>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</si>
  <si>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</si>
  <si>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</si>
  <si>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</si>
  <si>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</si>
  <si>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</si>
  <si>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</si>
  <si>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</si>
  <si>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</si>
  <si>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</si>
  <si>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</si>
  <si>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</si>
  <si>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</si>
  <si>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</si>
  <si>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</si>
  <si>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</si>
  <si>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</si>
  <si>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</si>
  <si>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</si>
  <si>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</si>
  <si>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</si>
  <si>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</si>
  <si>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</si>
  <si>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</si>
  <si>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</si>
  <si>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</si>
  <si>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</si>
  <si>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</si>
  <si>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</si>
  <si>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</si>
  <si>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</si>
  <si>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</si>
  <si>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</si>
  <si>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</si>
  <si>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</si>
  <si>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</si>
  <si>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</si>
  <si>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</si>
  <si>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</si>
  <si>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</si>
  <si>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</si>
  <si>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</si>
  <si>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</si>
  <si>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</si>
  <si>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</si>
  <si>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</si>
  <si>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</si>
  <si>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</si>
  <si>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</si>
  <si>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</si>
  <si>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</si>
  <si>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</si>
  <si>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</si>
  <si>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</si>
  <si>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</si>
  <si>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</si>
  <si>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</si>
  <si>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</si>
  <si>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</si>
  <si>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</si>
  <si>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</si>
  <si>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</si>
  <si>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</si>
  <si>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</si>
  <si>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</si>
  <si>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</si>
  <si>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</si>
  <si>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</si>
  <si>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</si>
  <si>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</si>
  <si>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</si>
  <si>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</si>
  <si>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</si>
  <si>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</si>
  <si>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</si>
  <si>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</si>
  <si>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</si>
  <si>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</si>
  <si>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</si>
  <si>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</si>
  <si>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</si>
  <si>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</si>
  <si>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</si>
  <si>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</si>
  <si>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</si>
  <si>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</si>
  <si>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</si>
  <si>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</si>
  <si>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</si>
  <si>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</si>
  <si>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</si>
  <si>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</si>
  <si>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</si>
  <si>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</si>
  <si>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</si>
  <si>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</si>
  <si>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</si>
  <si>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</si>
  <si>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</si>
  <si>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</si>
  <si>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</si>
  <si>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</si>
  <si>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</si>
  <si>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</si>
  <si>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</si>
  <si>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</si>
  <si>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</si>
  <si>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</si>
  <si>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</si>
  <si>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</si>
  <si>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</si>
  <si>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</si>
  <si>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</si>
  <si>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</si>
  <si>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</si>
  <si>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</si>
  <si>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</si>
  <si>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</si>
  <si>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</si>
  <si>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</si>
  <si>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</si>
  <si>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</si>
  <si>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</si>
  <si>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</si>
  <si>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</si>
  <si>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</si>
  <si>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</si>
  <si>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</si>
  <si>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</si>
  <si>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</si>
  <si>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</si>
  <si>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</si>
  <si>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</si>
  <si>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</si>
  <si>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</si>
  <si>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</si>
  <si>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</si>
  <si>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</si>
  <si>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</si>
  <si>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</si>
  <si>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</si>
  <si>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</si>
  <si>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</si>
  <si>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</si>
  <si>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</si>
  <si>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</si>
  <si>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</si>
  <si>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</si>
  <si>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</si>
  <si>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</si>
  <si>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</si>
  <si>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</si>
  <si>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</si>
  <si>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</si>
  <si>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</si>
  <si>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</si>
  <si>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</si>
  <si>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</si>
  <si>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</si>
  <si>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</si>
  <si>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</si>
  <si>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</si>
  <si>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</si>
  <si>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</si>
  <si>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</si>
  <si>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</si>
  <si>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</si>
  <si>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</si>
  <si>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</si>
  <si>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</si>
  <si>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</si>
  <si>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</si>
  <si>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</si>
  <si>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</si>
  <si>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</si>
  <si>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</si>
  <si>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</si>
  <si>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</si>
  <si>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</si>
  <si>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</si>
  <si>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</si>
  <si>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</si>
  <si>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</si>
  <si>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</si>
  <si>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</si>
  <si>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</si>
  <si>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</si>
  <si>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</si>
  <si>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</si>
  <si>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</si>
  <si>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</si>
  <si>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</si>
  <si>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</si>
  <si>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</si>
  <si>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</si>
  <si>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</si>
  <si>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</si>
  <si>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</si>
  <si>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</si>
  <si>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</si>
  <si>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</si>
  <si>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</si>
  <si>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</si>
  <si>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</si>
  <si>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</si>
  <si>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</si>
  <si>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</si>
  <si>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</si>
  <si>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</si>
  <si>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</si>
  <si>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</si>
  <si>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</si>
  <si>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</si>
  <si>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</si>
  <si>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</si>
  <si>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</si>
  <si>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</si>
  <si>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</si>
  <si>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</si>
  <si>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</si>
  <si>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</si>
  <si>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</si>
  <si>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</si>
  <si>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</si>
  <si>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</si>
  <si>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</si>
  <si>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</si>
  <si>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</si>
  <si>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</si>
  <si>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</si>
  <si>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</si>
  <si>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</si>
  <si>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</si>
  <si>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</si>
  <si>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</si>
  <si>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</si>
  <si>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</si>
  <si>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</si>
  <si>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</si>
  <si>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</si>
  <si>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</si>
  <si>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</si>
  <si>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</si>
  <si>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</si>
  <si>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</si>
  <si>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</si>
  <si>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</si>
  <si>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</si>
  <si>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</si>
  <si>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</si>
  <si>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</si>
  <si>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</si>
  <si>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</si>
  <si>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</si>
  <si>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</si>
  <si>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</si>
  <si>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</si>
  <si>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</si>
  <si>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</si>
  <si>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</si>
  <si>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</si>
  <si>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</si>
  <si>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</si>
  <si>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</si>
  <si>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</si>
  <si>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</si>
  <si>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</si>
  <si>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</si>
  <si>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</si>
  <si>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</si>
  <si>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</si>
  <si>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</si>
  <si>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</si>
  <si>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</si>
  <si>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</si>
  <si>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</si>
  <si>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</si>
  <si>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</si>
  <si>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</si>
  <si>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</si>
  <si>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</si>
  <si>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</si>
  <si>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</si>
  <si>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</si>
  <si>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</si>
  <si>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</si>
  <si>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</si>
  <si>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</si>
  <si>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</si>
  <si>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</si>
  <si>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</si>
  <si>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</si>
  <si>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</si>
  <si>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</si>
  <si>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</si>
  <si>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</si>
  <si>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</si>
  <si>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</si>
  <si>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</si>
  <si>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</si>
  <si>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</si>
  <si>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</si>
  <si>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</si>
  <si>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</si>
  <si>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</si>
  <si>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</si>
  <si>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</si>
  <si>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</si>
  <si>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</si>
  <si>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</si>
  <si>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</si>
  <si>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</si>
  <si>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</si>
  <si>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</si>
  <si>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</si>
  <si>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</si>
  <si>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</si>
  <si>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</si>
  <si>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</si>
  <si>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</si>
  <si>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</si>
  <si>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</si>
  <si>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</si>
  <si>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</si>
  <si>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</si>
  <si>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</si>
  <si>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</si>
  <si>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</si>
  <si>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</si>
  <si>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</si>
  <si>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</si>
  <si>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</si>
  <si>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</si>
  <si>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</si>
  <si>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</si>
  <si>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</si>
  <si>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</si>
  <si>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</si>
  <si>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</si>
  <si>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</si>
  <si>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</si>
  <si>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</si>
  <si>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</si>
  <si>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</si>
  <si>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</si>
  <si>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</si>
  <si>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</si>
  <si>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</si>
  <si>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</si>
  <si>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</si>
  <si>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</si>
  <si>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</si>
  <si>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</si>
  <si>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</si>
  <si>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</si>
  <si>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</si>
  <si>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</si>
  <si>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</si>
  <si>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</si>
  <si>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</si>
  <si>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</si>
  <si>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</si>
  <si>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</si>
  <si>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</si>
  <si>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</si>
  <si>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</si>
  <si>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</si>
  <si>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</si>
  <si>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</si>
  <si>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</si>
  <si>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</si>
  <si>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</si>
  <si>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</si>
  <si>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</si>
  <si>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</si>
  <si>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</si>
  <si>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</si>
  <si>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</si>
  <si>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</si>
  <si>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</si>
  <si>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</si>
  <si>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</si>
  <si>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</si>
  <si>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</si>
  <si>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</si>
  <si>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</si>
  <si>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</si>
  <si>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</si>
  <si>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</si>
  <si>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</si>
  <si>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</si>
  <si>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</si>
  <si>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</si>
  <si>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</si>
  <si>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</si>
  <si>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</si>
  <si>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</si>
  <si>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</si>
  <si>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</si>
  <si>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</si>
  <si>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</si>
  <si>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</si>
  <si>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</si>
  <si>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</si>
  <si>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</si>
  <si>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</si>
  <si>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</si>
  <si>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</si>
  <si>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</si>
  <si>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</si>
  <si>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</si>
  <si>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</si>
  <si>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</si>
  <si>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</si>
  <si>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</si>
  <si>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</si>
  <si>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</si>
  <si>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</si>
  <si>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</si>
  <si>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</si>
  <si>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</si>
  <si>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</si>
  <si>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</si>
  <si>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</si>
  <si>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</si>
  <si>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</si>
  <si>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</si>
  <si>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</si>
  <si>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</si>
  <si>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</si>
  <si>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</si>
  <si>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</si>
  <si>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</si>
  <si>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</si>
  <si>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</si>
  <si>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</si>
  <si>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</si>
  <si>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</si>
  <si>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</si>
  <si>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</si>
  <si>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</si>
  <si>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</si>
  <si>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</si>
  <si>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</si>
  <si>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</si>
  <si>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</si>
  <si>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</si>
  <si>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</si>
  <si>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</si>
  <si>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</si>
  <si>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</si>
  <si>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</si>
  <si>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</si>
  <si>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</si>
  <si>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</si>
  <si>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</si>
  <si>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</si>
  <si>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</si>
  <si>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</si>
  <si>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</si>
  <si>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</si>
  <si>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</si>
  <si>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</si>
  <si>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</si>
  <si>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</si>
  <si>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</si>
  <si>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</si>
  <si>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</si>
  <si>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</si>
  <si>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</si>
  <si>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</si>
  <si>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</si>
  <si>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</si>
  <si>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</si>
  <si>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</si>
  <si>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</si>
  <si>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</si>
  <si>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</si>
  <si>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</si>
  <si>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</si>
  <si>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</si>
  <si>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</si>
  <si>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</si>
  <si>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</si>
  <si>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</si>
  <si>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</si>
  <si>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</si>
  <si>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</si>
  <si>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</si>
  <si>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</si>
  <si>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</si>
  <si>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</si>
  <si>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</si>
  <si>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</si>
  <si>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</si>
  <si>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</si>
  <si>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</si>
  <si>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</si>
  <si>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</si>
  <si>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</si>
  <si>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</si>
  <si>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</si>
  <si>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</si>
  <si>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</si>
  <si>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</si>
  <si>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</si>
  <si>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</si>
  <si>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</si>
  <si>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</si>
  <si>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</si>
  <si>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</si>
  <si>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</si>
  <si>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</si>
  <si>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</si>
  <si>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</si>
  <si>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</si>
  <si>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</si>
  <si>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</si>
  <si>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</si>
  <si>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</si>
  <si>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</si>
  <si>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</si>
  <si>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</si>
  <si>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</si>
  <si>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</si>
  <si>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</si>
  <si>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</si>
  <si>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</si>
  <si>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</si>
  <si>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</si>
  <si>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</si>
  <si>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</si>
  <si>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</si>
  <si>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</si>
  <si>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</si>
  <si>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</si>
  <si>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</si>
  <si>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</si>
  <si>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</si>
  <si>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</si>
  <si>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</si>
  <si>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</si>
  <si>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</si>
  <si>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</si>
  <si>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</si>
  <si>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</si>
  <si>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</si>
  <si>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</si>
  <si>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</si>
  <si>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</si>
  <si>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</si>
  <si>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</si>
  <si>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</si>
  <si>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</si>
  <si>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</si>
  <si>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</si>
  <si>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</si>
  <si>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</si>
  <si>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</si>
  <si>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</si>
  <si>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</si>
  <si>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</si>
  <si>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</si>
  <si>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</si>
  <si>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</si>
  <si>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</si>
  <si>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</si>
  <si>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</si>
  <si>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</si>
  <si>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</si>
  <si>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</si>
  <si>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</si>
  <si>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</si>
  <si>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</si>
  <si>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</si>
  <si>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</si>
  <si>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</si>
  <si>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</si>
  <si>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</si>
  <si>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</si>
  <si>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</si>
  <si>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</si>
  <si>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</si>
  <si>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</si>
  <si>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</si>
  <si>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</si>
  <si>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</si>
  <si>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</si>
  <si>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</si>
  <si>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</si>
  <si>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</si>
  <si>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</si>
  <si>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</si>
  <si>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</si>
  <si>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</si>
  <si>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</si>
  <si>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</si>
  <si>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</si>
  <si>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</si>
  <si>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</si>
  <si>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</si>
  <si>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</si>
  <si>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</si>
  <si>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</si>
  <si>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</si>
  <si>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</si>
  <si>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</si>
  <si>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</si>
  <si>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</si>
  <si>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</si>
  <si>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</si>
  <si>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</si>
  <si>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</si>
  <si>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</si>
  <si>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</si>
  <si>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</si>
  <si>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</si>
  <si>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</si>
  <si>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</si>
  <si>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</si>
  <si>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</si>
  <si>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</si>
  <si>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</si>
  <si>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</si>
  <si>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</si>
  <si>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</si>
  <si>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</si>
  <si>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</si>
  <si>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</si>
  <si>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</si>
  <si>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</si>
  <si>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</si>
  <si>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</si>
  <si>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</si>
  <si>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</si>
  <si>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</si>
  <si>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</si>
  <si>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</si>
  <si>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</si>
  <si>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</si>
  <si>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</si>
  <si>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</si>
  <si>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</si>
  <si>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</si>
  <si>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</si>
  <si>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</si>
  <si>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</si>
  <si>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</si>
  <si>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</si>
  <si>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</si>
  <si>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</si>
  <si>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</si>
  <si>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</si>
  <si>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</si>
  <si>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</si>
  <si>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</si>
  <si>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</si>
  <si>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</si>
  <si>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</si>
  <si>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</si>
  <si>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</si>
  <si>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</si>
  <si>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</si>
  <si>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</si>
  <si>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</si>
  <si>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</si>
  <si>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</si>
  <si>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</si>
  <si>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</si>
  <si>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</si>
  <si>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</si>
  <si>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</si>
  <si>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</si>
  <si>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</si>
  <si>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</si>
  <si>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</si>
  <si>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</si>
  <si>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</si>
  <si>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</si>
  <si>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</si>
  <si>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</si>
  <si>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</si>
  <si>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</si>
  <si>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</si>
  <si>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</si>
  <si>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</si>
  <si>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</si>
  <si>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</si>
  <si>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</si>
  <si>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</si>
  <si>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</si>
  <si>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</si>
  <si>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</si>
  <si>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</si>
  <si>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</si>
  <si>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</si>
  <si>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</si>
  <si>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</si>
  <si>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</si>
  <si>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</si>
  <si>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</si>
  <si>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</si>
  <si>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</si>
  <si>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</si>
  <si>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</si>
  <si>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</si>
  <si>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</si>
  <si>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</si>
  <si>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</si>
  <si>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</si>
  <si>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</si>
  <si>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</si>
  <si>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</si>
  <si>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</si>
  <si>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</si>
  <si>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</si>
  <si>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</si>
  <si>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</si>
  <si>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</si>
  <si>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</si>
  <si>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</si>
  <si>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</si>
  <si>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</si>
  <si>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</si>
  <si>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</si>
  <si>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</si>
  <si>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</si>
  <si>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</si>
  <si>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</si>
  <si>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</si>
  <si>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</si>
  <si>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</si>
  <si>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</si>
  <si>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</si>
  <si>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</si>
  <si>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</si>
  <si>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</si>
  <si>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</si>
  <si>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</si>
  <si>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</si>
  <si>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</si>
  <si>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</si>
  <si>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</si>
  <si>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</si>
  <si>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</si>
  <si>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</si>
  <si>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</si>
  <si>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</si>
  <si>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</si>
  <si>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</si>
  <si>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</si>
  <si>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</si>
  <si>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</si>
  <si>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</si>
  <si>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</si>
  <si>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</si>
  <si>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</si>
  <si>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</si>
  <si>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</si>
  <si>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</si>
  <si>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</si>
  <si>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</si>
  <si>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</si>
  <si>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</si>
  <si>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</si>
  <si>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</si>
  <si>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</si>
  <si>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</si>
  <si>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</si>
  <si>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</si>
  <si>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</si>
  <si>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</si>
  <si>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</si>
  <si>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</si>
  <si>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</si>
  <si>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</si>
  <si>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</si>
  <si>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</si>
  <si>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</si>
  <si>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</si>
  <si>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</si>
  <si>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</si>
  <si>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</si>
  <si>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</si>
  <si>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</si>
  <si>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</si>
  <si>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</si>
  <si>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</si>
  <si>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</si>
  <si>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</si>
  <si>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</si>
  <si>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</si>
  <si>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</si>
  <si>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</si>
  <si>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</si>
  <si>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</si>
  <si>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</si>
  <si>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</si>
  <si>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</si>
  <si>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</si>
  <si>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</si>
  <si>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</si>
  <si>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</si>
  <si>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</si>
  <si>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</si>
  <si>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</si>
  <si>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</si>
  <si>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</si>
  <si>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</si>
  <si>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</si>
  <si>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</si>
  <si>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</si>
  <si>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</si>
  <si>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</si>
  <si>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</si>
  <si>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</si>
  <si>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</si>
  <si>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</si>
  <si>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</si>
  <si>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</si>
  <si>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</si>
  <si>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</si>
  <si>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</si>
  <si>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</si>
  <si>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</si>
  <si>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</si>
  <si>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</si>
  <si>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</si>
  <si>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</si>
  <si>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</si>
  <si>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</si>
  <si>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</si>
  <si>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</si>
  <si>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</si>
  <si>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</si>
  <si>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</si>
  <si>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</si>
  <si>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</si>
  <si>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</si>
  <si>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</si>
  <si>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</si>
  <si>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</si>
  <si>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</si>
  <si>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</si>
  <si>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</si>
  <si>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</si>
  <si>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</si>
  <si>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</si>
  <si>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</si>
  <si>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</si>
  <si>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</si>
  <si>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</si>
  <si>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</si>
  <si>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</si>
  <si>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</si>
  <si>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</si>
  <si>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</si>
  <si>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</si>
  <si>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</si>
  <si>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</si>
  <si>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</si>
  <si>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</si>
  <si>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</si>
  <si>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</si>
  <si>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</si>
  <si>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</si>
  <si>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</si>
  <si>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</si>
  <si>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</si>
  <si>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</si>
  <si>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</si>
  <si>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</si>
  <si>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</si>
  <si>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</si>
  <si>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</si>
  <si>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</si>
  <si>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</si>
  <si>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</si>
  <si>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</si>
  <si>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</si>
  <si>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</si>
  <si>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</si>
  <si>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</si>
  <si>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</si>
  <si>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</si>
  <si>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</si>
  <si>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</si>
  <si>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</si>
  <si>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</si>
  <si>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</si>
  <si>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</si>
  <si>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</si>
  <si>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</si>
  <si>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</si>
  <si>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</si>
  <si>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</si>
  <si>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</si>
  <si>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</si>
  <si>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</si>
  <si>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</si>
  <si>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</si>
  <si>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</si>
  <si>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</si>
  <si>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</si>
  <si>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</si>
  <si>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</si>
  <si>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</si>
  <si>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</si>
  <si>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</si>
  <si>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</si>
  <si>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</si>
  <si>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</si>
  <si>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</si>
  <si>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</si>
  <si>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</si>
  <si>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</si>
  <si>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</si>
  <si>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</si>
  <si>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</si>
  <si>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</si>
  <si>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</si>
  <si>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</si>
  <si>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</si>
  <si>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</si>
  <si>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</si>
  <si>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</si>
  <si>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</si>
  <si>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</si>
  <si>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</si>
  <si>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</si>
  <si>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</si>
  <si>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</si>
  <si>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</si>
  <si>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</si>
  <si>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</si>
  <si>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</si>
  <si>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</si>
  <si>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</si>
  <si>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</si>
  <si>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</si>
  <si>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</si>
  <si>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</si>
  <si>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</si>
  <si>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</si>
  <si>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</si>
  <si>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</si>
  <si>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</si>
  <si>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</si>
  <si>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</si>
  <si>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</si>
  <si>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</si>
  <si>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</si>
  <si>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</si>
  <si>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</si>
  <si>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</si>
  <si>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</si>
  <si>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</si>
  <si>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</si>
  <si>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</si>
  <si>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</si>
  <si>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</si>
  <si>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</si>
  <si>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</si>
  <si>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</si>
  <si>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</si>
  <si>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</si>
  <si>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</si>
  <si>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</si>
  <si>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</si>
  <si>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</si>
  <si>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</si>
  <si>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</si>
  <si>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</si>
  <si>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</si>
  <si>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</si>
  <si>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</si>
  <si>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</si>
  <si>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</si>
  <si>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</si>
  <si>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</si>
  <si>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</si>
  <si>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</si>
  <si>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</si>
  <si>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</si>
  <si>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</si>
  <si>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</si>
  <si>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</si>
  <si>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</si>
  <si>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</si>
  <si>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</si>
  <si>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</si>
  <si>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</si>
  <si>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</si>
  <si>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</si>
  <si>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</si>
  <si>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</si>
  <si>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</si>
  <si>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</si>
  <si>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</si>
  <si>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</si>
  <si>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</si>
  <si>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</si>
  <si>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</si>
  <si>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</si>
  <si>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</si>
  <si>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</si>
  <si>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</si>
  <si>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</si>
  <si>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</si>
  <si>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</si>
  <si>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</si>
  <si>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</si>
  <si>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</si>
  <si>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</si>
  <si>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</si>
  <si>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</si>
  <si>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</si>
  <si>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</si>
  <si>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</si>
  <si>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</si>
  <si>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</si>
  <si>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</si>
  <si>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</si>
  <si>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</si>
  <si>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</si>
  <si>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</si>
  <si>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</si>
  <si>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</si>
  <si>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</si>
  <si>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</si>
  <si>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</si>
  <si>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</si>
  <si>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</si>
  <si>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</si>
  <si>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</si>
  <si>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</si>
  <si>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</si>
  <si>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</si>
  <si>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</si>
  <si>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</si>
  <si>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</si>
  <si>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</si>
  <si>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</si>
  <si>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</si>
  <si>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</si>
  <si>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</si>
  <si>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PCM-20251004-00001022</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</si>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</sst>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271.58984201389103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45934.538267939817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45934.538267939817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45934.538267939817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45934.538267939817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45934.538267939817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45934.538267939817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45934.538267939817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45934.538267939817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45934.538267939817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45934.538267939817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45934.538267939817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45934.538267939817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45934.538267939817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45934.538267939817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45934.538267939817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45934.538267939817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45934.538267939817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45934.538267939817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45934.538267939817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45934.538267939817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45934.538267939817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45934.538267939817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45934.538267939817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45934.538267939817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45934.538267939817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45934.538267939817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45934.538267939817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45934.538267939817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45934.538267939817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45934.538267939817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45934.538267939817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45934.538267939817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45934.538267939817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45934.538267939817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45934.538267939817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45934.538267939817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45934.538267939817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45934.538267939817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45934.538267939817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45934.538267939817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45934.538267939817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45934.538267939817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45934.538267939817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45934.538267939817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45934.538267939817</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F33D7DC3-1266-4C56-9C3C-CD8719B0CF4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tabSelected="1"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242.88648553240637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127.81118460648577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109.5384299768557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c r="F6" s="132"/>
      <c r="G6" s="133">
        <f ca="1">IFERROR(NOW()-F6,"-")</f>
        <v>45934.538267939817</v>
      </c>
      <c r="H6" s="132">
        <v>45934.515752314815</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45934.538267939817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45934.538267939817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45934.538267939817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45934.538267939817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45934.538267939817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45934.538267939817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45934.538267939817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45934.538267939817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45934.538267939817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45934.538267939817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45934.538267939817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45934.538267939817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45934.538267939817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45934.538267939817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45934.538267939817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45934.538267939817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45934.538267939817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45934.538267939817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45934.538267939817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45934.538267939817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45934.538267939817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45934.538267939817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45934.538267939817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45934.538267939817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45934.538267939817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45934.538267939817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45934.538267939817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45934.538267939817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45934.538267939817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45934.538267939817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45934.538267939817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45934.538267939817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45934.538267939817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45934.538267939817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45934.538267939817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45934.538267939817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45934.538267939817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45934.538267939817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45934.538267939817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45934.538267939817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45934.538267939817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45934.538267939817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45934.538267939817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45934.538267939817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45934.538267939817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45934.538267939817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45934.538267939817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45934.538267939817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45934.538267939817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45934.538267939817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45934.538267939817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45934.538267939817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45934.538267939817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45934.538267939817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45934.538267939817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45934.538267939817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45934.538267939817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45934.538267939817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45934.538267939817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45934.538267939817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45934.538267939817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45934.538267939817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45934.538267939817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45934.538267939817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45934.538267939817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45934.538267939817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45934.538267939817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45934.538267939817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45934.538267939817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45934.538267939817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45934.538267939817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45934.538267939817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45934.538267939817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45934.538267939817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45934.538267939817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45934.538267939817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45934.538267939817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45934.538267939817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45934.538267939817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45934.538267939817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45934.538267939817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45934.538267939817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45934.538267939817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45934.538267939817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45934.538267939817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45934.538267939817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45934.538267939817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45934.538267939817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45934.538267939817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45934.538267939817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45934.538267939817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45934.538267939817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45934.538267939817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45934.538267939817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45934.538267939817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45934.538267939817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45934.538267939817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45934.538267939817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45934.538267939817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45934.538267939817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45934.538267939817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45934.538267939817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45934.538267939817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45934.538267939817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45934.538267939817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45934.538267939817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45934.538267939817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45934.538267939817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45934.538267939817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45934.538267939817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45934.538267939817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45934.538267939817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45934.538267939817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45934.538267939817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45934.538267939817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45934.538267939817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45934.538267939817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45934.538267939817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45934.538267939817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45934.538267939817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45934.538267939817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45934.538267939817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45934.538267939817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45934.538267939817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45934.538267939817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45934.538267939817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45934.538267939817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45934.538267939817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45934.538267939817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45934.538267939817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45934.538267939817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45934.538267939817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45934.538267939817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45934.538267939817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45934.538267939817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45934.538267939817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45934.538267939817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45934.538267939817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45934.538267939817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45934.538267939817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45934.538267939817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45934.538267939817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45934.538267939817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45934.538267939817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45934.538267939817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45934.538267939817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45934.538267939817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45934.538267939817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45934.538267939817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45934.538267939817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45934.538267939817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45934.538267939817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45934.538267939817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45934.538267939817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45934.538267939817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45934.538267939817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45934.538267939817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45934.538267939817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45934.538267939817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45934.538267939817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45934.538267939817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45934.538267939817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45934.538267939817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45934.538267939817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45934.538267939817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45934.538267939817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45934.538267939817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45934.538267939817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45934.538267939817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45934.538267939817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45934.538267939817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45934.538267939817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45934.538267939817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45934.538267939817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45934.538267939817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45934.538267939817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45934.538267939817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45934.538267939817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45934.538267939817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45934.538267939817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45934.538267939817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45934.538267939817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45934.538267939817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45934.538267939817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45934.538267939817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45934.538267939817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45934.538267939817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45934.538267939817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45934.538267939817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45934.538267939817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45934.538267939817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45934.538267939817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45934.538267939817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45934.538267939817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45934.538267939817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45934.538267939817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45934.538267939817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45934.538267939817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45934.538267939817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45934.538267939817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45934.538267939817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45934.538267939817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45934.538267939817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45934.538267939817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45934.538267939817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45934.538267939817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45934.538267939817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45934.538267939817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45934.538267939817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45934.538267939817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45934.538267939817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45934.538267939817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45934.538267939817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45934.538267939817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45934.538267939817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45934.538267939817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45934.538267939817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45934.538267939817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45934.538267939817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45934.538267939817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45934.538267939817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45934.538267939817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45934.538267939817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45934.538267939817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45934.538267939817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45934.538267939817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45934.538267939817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45934.538267939817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45934.538267939817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45934.538267939817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45934.538267939817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45934.538267939817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45934.538267939817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45934.538267939817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45934.538267939817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45934.538267939817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45934.538267939817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45934.538267939817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45934.538267939817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45934.538267939817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45934.538267939817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45934.538267939817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45934.538267939817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45934.538267939817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45934.538267939817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45934.538267939817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45934.538267939817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45934.538267939817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45934.538267939817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45934.538267939817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45934.538267939817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45934.538267939817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45934.538267939817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45934.538267939817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45934.538267939817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45934.538267939817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45934.538267939817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45934.538267939817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45934.538267939817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45934.538267939817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45934.538267939817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45934.538267939817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45934.538267939817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45934.538267939817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45934.538267939817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45934.538267939817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45934.538267939817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45934.538267939817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45934.538267939817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45934.538267939817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45934.538267939817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45934.538267939817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45934.538267939817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45934.538267939817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45934.538267939817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45934.538267939817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45934.538267939817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45934.538267939817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45934.538267939817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45934.538267939817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45934.538267939817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45934.538267939817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45934.538267939817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45934.538267939817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45934.538267939817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45934.538267939817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45934.538267939817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45934.538267939817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45934.538267939817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45934.538267939817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45934.538267939817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45934.538267939817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45934.538267939817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45934.538267939817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45934.538267939817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45934.538267939817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45934.538267939817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45934.538267939817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45934.538267939817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45934.538267939817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45934.538267939817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45934.538267939817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45934.538267939817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45934.538267939817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45934.538267939817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45934.538267939817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45934.538267939817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45934.538267939817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45934.538267939817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45934.538267939817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45934.538267939817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45934.538267939817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45934.538267939817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45934.538267939817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45934.538267939817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45934.538267939817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45934.538267939817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45934.538267939817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45934.538267939817</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45934.538267939817</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45934.538267939817</v>
      </c>
      <c r="H4" s="22"/>
      <c r="I4" s="19" t="str">
        <f>IFERROR(VLOOKUP(D4,DB!A:F,6,0),"")</f>
        <v/>
      </c>
      <c r="J4" s="18" t="str">
        <f>IFERROR(VLOOKUP(D4,DB!A:G,7,0),"")</f>
        <v/>
      </c>
      <c r="K4" s="50"/>
      <c r="L4" s="23" t="str">
        <f>IFERROR(VLOOKUP(D4,DB!A:I,9,0),"")</f>
        <v/>
      </c>
    </row>
    <row r="5" spans="1:13" ht="15" customHeight="1">
      <c r="A5" s="19"/>
      <c r="B5" s="75" t="str">
        <f>IFERROR(VLOOKUP(D5,DB!A:K,11,0),"")</f>
        <v>R3</v>
      </c>
      <c r="C5" s="18"/>
      <c r="D5" s="18" t="s">
        <v>14968</v>
      </c>
      <c r="E5" s="18"/>
      <c r="F5" s="20"/>
      <c r="G5" s="21">
        <f t="shared" ca="1" si="0"/>
        <v>45934.538267939817</v>
      </c>
      <c r="H5" s="22"/>
      <c r="I5" s="19" t="str">
        <f>IFERROR(VLOOKUP(D5,DB!A:F,6,0),"")</f>
        <v>SCECO+STB</v>
      </c>
      <c r="J5" s="18" t="str">
        <f>IFERROR(VLOOKUP(D5,DB!A:G,7,0),"")</f>
        <v>Weak</v>
      </c>
      <c r="K5" s="50"/>
      <c r="L5" s="23" t="str">
        <f>IFERROR(VLOOKUP(D5,DB!A:I,9,0),"")</f>
        <v>Latis</v>
      </c>
    </row>
    <row r="6" spans="1:13" ht="15" customHeight="1">
      <c r="A6" s="19"/>
      <c r="B6" s="75" t="str">
        <f>IFERROR(VLOOKUP(D6,DB!A:K,11,0),"")</f>
        <v/>
      </c>
      <c r="C6" s="18"/>
      <c r="D6" s="18"/>
      <c r="E6" s="18"/>
      <c r="F6" s="20"/>
      <c r="G6" s="21">
        <f t="shared" ca="1" si="0"/>
        <v>45934.538267939817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45934.538267939817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45934.538267939817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45934.538267939817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45934.538267939817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45934.538267939817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45934.538267939817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45934.538267939817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45934.538267939817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45934.538267939817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45934.538267939817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45934.538267939817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45934.538267939817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45934.538267939817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45934.538267939817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45934.538267939817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45934.538267939817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45934.538267939817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45934.538267939817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45934.538267939817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45934.538267939817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45934.538267939817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45934.538267939817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45934.538267939817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45934.538267939817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45934.538267939817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45934.538267939817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45934.538267939817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45934.538267939817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45934.538267939817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45934.538267939817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45934.538267939817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45934.538267939817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45934.538267939817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45934.538267939817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45934.538267939817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45934.538267939817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45934.538267939817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45934.538267939817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45934.538267939817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45934.538267939817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45934.538267939817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45934.538267939817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45934.538267939817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45934.538267939817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45934.538267939817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45934.538267939817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45934.538267939817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45934.538267939817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45934.538267939817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45934.538267939817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45934.538267939817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45934.538267939817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45934.538267939817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45934.538267939817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45934.538267939817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45934.538267939817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45934.538267939817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45934.538267939817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45934.538267939817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45934.538267939817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45934.538267939817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45934.538267939817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45934.538267939817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45934.538267939817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45934.538267939817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45934.538267939817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45934.538267939817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45934.538267939817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45934.538267939817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45934.538267939817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45934.538267939817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45934.538267939817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45934.538267939817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45934.538267939817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45934.538267939817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45934.538267939817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45934.538267939817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45934.538267939817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45934.538267939817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45934.538267939817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45934.538267939817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45934.538267939817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45934.538267939817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45934.538267939817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45934.538267939817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45934.538267939817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45934.538267939817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45934.538267939817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45934.538267939817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45934.538267939817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45934.538267939817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45934.538267939817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45934.538267939817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45934.538267939817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45934.538267939817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45934.538267939817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45934.538267939817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45934.538267939817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45934.538267939817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45934.538267939817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45934.538267939817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45934.538267939817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45934.538267939817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45934.538267939817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45934.538267939817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45934.538267939817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45934.538267939817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45934.538267939817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45934.538267939817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45934.538267939817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45934.538267939817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45934.538267939817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45934.538267939817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45934.538267939817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45934.538267939817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45934.538267939817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45934.538267939817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45934.538267939817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45934.538267939817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45934.538267939817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45934.538267939817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45934.538267939817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45934.538267939817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45934.538267939817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45934.538267939817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45934.538267939817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45934.538267939817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45934.538267939817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45934.538267939817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45934.538267939817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45934.538267939817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45934.538267939817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45934.538267939817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45934.538267939817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45934.538267939817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45934.538267939817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45934.538267939817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45934.538267939817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45934.538267939817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45934.538267939817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45934.538267939817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45934.538267939817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45934.538267939817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45934.538267939817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45934.538267939817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45934.538267939817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45934.538267939817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45934.538267939817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45934.538267939817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45934.538267939817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45934.538267939817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45934.538267939817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45934.538267939817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45934.538267939817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45934.538267939817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45934.538267939817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45934.538267939817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45934.538267939817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45934.538267939817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45934.538267939817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45934.538267939817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45934.538267939817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45934.538267939817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45934.538267939817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45934.538267939817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45934.538267939817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45934.538267939817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45934.538267939817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45934.538267939817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45934.538267939817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45934.538267939817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45934.538267939817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45934.538267939817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45934.538267939817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45934.538267939817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45934.538267939817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45934.538267939817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45934.538267939817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45934.538267939817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45934.538267939817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45934.538267939817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45934.538267939817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45934.538267939817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45934.538267939817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45934.538267939817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45934.538267939817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45934.538267939817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45934.538267939817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45934.538267939817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45934.538267939817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45934.538267939817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45934.538267939817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45934.538267939817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45934.538267939817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45934.538267939817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45934.538267939817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45934.538267939817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45934.538267939817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45934.538267939817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45934.538267939817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45934.538267939817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45934.538267939817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45934.538267939817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45934.538267939817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45934.538267939817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45934.538267939817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45934.538267939817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45934.538267939817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45934.538267939817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45934.538267939817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45934.538267939817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45934.538267939817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45934.538267939817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45934.538267939817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45934.538267939817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45934.538267939817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45934.538267939817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45934.538267939817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45934.538267939817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45934.538267939817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45934.538267939817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45934.538267939817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45934.538267939817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45934.538267939817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45934.538267939817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45934.538267939817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45934.538267939817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45934.538267939817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45934.538267939817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45934.538267939817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45934.538267939817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45934.538267939817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45934.538267939817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45934.538267939817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45934.538267939817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45934.538267939817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45934.538267939817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45934.538267939817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45934.538267939817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45934.538267939817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45934.538267939817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45934.538267939817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45934.538267939817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45934.538267939817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45934.538267939817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45934.538267939817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45934.538267939817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45934.538267939817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45934.538267939817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45934.538267939817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45934.538267939817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45934.538267939817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45934.538267939817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45934.538267939817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45934.538267939817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45934.538267939817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45934.538267939817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45934.538267939817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45934.538267939817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45934.538267939817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45934.538267939817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45934.538267939817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45934.538267939817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45934.538267939817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45934.538267939817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45934.538267939817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45934.538267939817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45934.538267939817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45934.538267939817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45934.538267939817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45934.538267939817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45934.538267939817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45934.538267939817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45934.538267939817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45934.538267939817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45934.538267939817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45934.538267939817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45934.538267939817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45934.538267939817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45934.538267939817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45934.538267939817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45934.538267939817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45934.538267939817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45934.538267939817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45934.538267939817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45934.538267939817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45934.538267939817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45934.538267939817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45934.538267939817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45934.538267939817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45934.538267939817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45934.538267939817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45934.538267939817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45934.538267939817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45934.538267939817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45934.538267939817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45934.538267939817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45934.538267939817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45934.538267939817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45934.538267939817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45934.538267939817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45934.538267939817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45934.538267939817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45934.538267939817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45934.538267939817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45934.538267939817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45934.538267939817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45934.538267939817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45934.538267939817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45934.538267939817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45934.538267939817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45934.538267939817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45934.538267939817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45934.538267939817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45934.538267939817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45934.538267939817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45934.538267939817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45934.538267939817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45934.538267939817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45934.538267939817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45934.538267939817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45934.538267939817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45934.538267939817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45934.538267939817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45934.538267939817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45934.538267939817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45934.538267939817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45934.538267939817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45934.538267939817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45934.538267939817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45934.538267939817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45934.538267939817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45934.538267939817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45934.538267939817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45934.538267939817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45934.538267939817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45934.538267939817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45934.538267939817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45934.538267939817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45934.538267939817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45934.538267939817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45934.538267939817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45934.538267939817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45934.538267939817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45934.538267939817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45934.538267939817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45934.538267939817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45934.538267939817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45934.538267939817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45934.538267939817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45934.538267939817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45934.538267939817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45934.538267939817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45934.538267939817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45934.538267939817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45934.538267939817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45934.538267939817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45934.538267939817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45934.538267939817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45934.538267939817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45934.538267939817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45934.538267939817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45934.538267939817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45934.538267939817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45934.538267939817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45934.538267939817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45934.538267939817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45934.538267939817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45934.538267939817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45934.538267939817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45934.538267939817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45934.538267939817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45934.538267939817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45934.538267939817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45934.538267939817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45934.538267939817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45934.538267939817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45934.538267939817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45934.538267939817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45934.538267939817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45934.538267939817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45934.538267939817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45934.538267939817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45934.538267939817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45934.538267939817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45934.538267939817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45934.538267939817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45934.538267939817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45934.538267939817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45934.538267939817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45934.538267939817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45934.538267939817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45934.538267939817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45934.538267939817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45934.538267939817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45934.538267939817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45934.538267939817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45934.538267939817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45934.538267939817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45934.538267939817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45934.538267939817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45934.538267939817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45934.538267939817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45934.538267939817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45934.538267939817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45934.538267939817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45934.538267939817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45934.538267939817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45934.538267939817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45934.538267939817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45934.538267939817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45934.538267939817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45934.538267939817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45934.538267939817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45934.538267939817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45934.538267939817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45934.538267939817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45934.538267939817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45934.538267939817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45934.538267939817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45934.538267939817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45934.538267939817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45934.538267939817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45934.538267939817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45934.538267939817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45934.538267939817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45934.538267939817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45934.538267939817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45934.538267939817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45934.538267939817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45934.538267939817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45934.538267939817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45934.538267939817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45934.538267939817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45934.538267939817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45934.538267939817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45934.538267939817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45934.538267939817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45934.538267939817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45934.538267939817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45934.538267939817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45934.538267939817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45934.538267939817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45934.538267939817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45934.538267939817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45934.538267939817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45934.538267939817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45934.538267939817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45934.538267939817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45934.538267939817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45934.538267939817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45934.538267939817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45934.538267939817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45934.538267939817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45934.538267939817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45934.538267939817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45934.538267939817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45934.538267939817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45934.538267939817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45934.538267939817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45934.538267939817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45934.538267939817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45934.538267939817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45934.538267939817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45934.538267939817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45934.538267939817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45934.538267939817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45934.538267939817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45934.538267939817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45934.538267939817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45934.538267939817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45934.538267939817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45934.538267939817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45934.538267939817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45934.538267939817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45934.538267939817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45934.538267939817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45934.538267939817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45934.538267939817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45934.538267939817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45934.538267939817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45934.538267939817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45934.538267939817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45934.538267939817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45934.538267939817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45934.538267939817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45934.538267939817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45934.538267939817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45934.538267939817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45934.538267939817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45934.538267939817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45934.538267939817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45934.538267939817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45934.538267939817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45934.538267939817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45934.538267939817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45934.538267939817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45934.538267939817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45934.538267939817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45934.538267939817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45934.538267939817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45934.538267939817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45934.538267939817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45934.538267939817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45934.538267939817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45934.538267939817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45934.538267939817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45934.538267939817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45934.538267939817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45934.538267939817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45934.538267939817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45934.538267939817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45934.538267939817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45934.538267939817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45934.538267939817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45934.538267939817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45934.538267939817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45934.538267939817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45934.538267939817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45934.538267939817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45934.538267939817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45934.538267939817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45934.538267939817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45934.538267939817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45934.538267939817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45934.538267939817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45934.538267939817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45934.538267939817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45934.538267939817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45934.538267939817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45934.538267939817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45934.538267939817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45934.538267939817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45934.538267939817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45934.538267939817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45934.538267939817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45934.538267939817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45934.538267939817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45934.538267939817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45934.538267939817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45934.538267939817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45934.538267939817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45934.538267939817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45934.538267939817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45934.538267939817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45934.538267939817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45934.538267939817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45934.538267939817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45934.538267939817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45934.538267939817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45934.538267939817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45934.538267939817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45934.538267939817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45934.538267939817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45934.538267939817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45934.538267939817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45934.538267939817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45934.538267939817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45934.538267939817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45934.538267939817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45934.538267939817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45934.538267939817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45934.538267939817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45934.538267939817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45934.538267939817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45934.538267939817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45934.538267939817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45934.538267939817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45934.538267939817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45934.538267939817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45934.538267939817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45934.538267939817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45934.538267939817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45934.538267939817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45934.538267939817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45934.538267939817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45934.538267939817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45934.538267939817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45934.538267939817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45934.538267939817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45934.538267939817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45934.538267939817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45934.538267939817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45934.538267939817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45934.538267939817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45934.538267939817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45934.538267939817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45934.538267939817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45934.538267939817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45934.538267939817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45934.538267939817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45934.538267939817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45934.538267939817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45934.538267939817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45934.538267939817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45934.538267939817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45934.538267939817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45934.538267939817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45934.538267939817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45934.538267939817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45934.538267939817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45934.538267939817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45934.538267939817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45934.538267939817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45934.538267939817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45934.538267939817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45934.538267939817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45934.538267939817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45934.538267939817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45934.538267939817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45934.538267939817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45934.538267939817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45934.538267939817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45934.538267939817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45934.538267939817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45934.538267939817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45934.538267939817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45934.538267939817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45934.538267939817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45934.538267939817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45934.538267939817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45934.538267939817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45934.538267939817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45934.538267939817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45934.538267939817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45934.538267939817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45934.538267939817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45934.538267939817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45934.538267939817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45934.538267939817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45934.538267939817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45934.538267939817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45934.538267939817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45934.538267939817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45934.538267939817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45934.538267939817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45934.538267939817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45934.538267939817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45934.538267939817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45934.538267939817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45934.538267939817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45934.538267939817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45934.538267939817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45934.538267939817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45934.538267939817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45934.538267939817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45934.538267939817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45934.538267939817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45934.538267939817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45934.538267939817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45934.538267939817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45934.538267939817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45934.538267939817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45934.538267939817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45934.538267939817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45934.538267939817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45934.538267939817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45934.538267939817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45934.538267939817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45934.538267939817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45934.538267939817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45934.538267939817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45934.538267939817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45934.538267939817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45934.538267939817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45934.538267939817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45934.538267939817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45934.538267939817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45934.538267939817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45934.538267939817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45934.538267939817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45934.538267939817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45934.538267939817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45934.538267939817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45934.538267939817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45934.538267939817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45934.538267939817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45934.538267939817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45934.538267939817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45934.538267939817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45934.538267939817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45934.538267939817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45934.538267939817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45934.538267939817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45934.538267939817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45934.538267939817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45934.538267939817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45934.538267939817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45934.538267939817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45934.538267939817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45934.538267939817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45934.538267939817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45934.538267939817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45934.538267939817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45934.538267939817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45934.538267939817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45934.538267939817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45934.538267939817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45934.538267939817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45934.538267939817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45934.538267939817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45934.538267939817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45934.538267939817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45934.538267939817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45934.538267939817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45934.538267939817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45934.538267939817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45934.538267939817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45934.538267939817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45934.538267939817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45934.538267939817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45934.538267939817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45934.538267939817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45934.538267939817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45934.538267939817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45934.538267939817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45934.538267939817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45934.538267939817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45934.538267939817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45934.538267939817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45934.538267939817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45934.538267939817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45934.538267939817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45934.538267939817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45934.538267939817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45934.538267939817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45934.538267939817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45934.538267939817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45934.538267939817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45934.538267939817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45934.538267939817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45934.538267939817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45934.538267939817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45934.538267939817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45934.538267939817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45934.538267939817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45934.538267939817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45934.538267939817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45934.538267939817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45934.538267939817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45934.538267939817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45934.538267939817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45934.538267939817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45934.538267939817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45934.538267939817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45934.538267939817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45934.538267939817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45934.538267939817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45934.538267939817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45934.538267939817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45934.538267939817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45934.538267939817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45934.538267939817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45934.538267939817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45934.538267939817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45934.538267939817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45934.538267939817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45934.538267939817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45934.538267939817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45934.538267939817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45934.538267939817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45934.538267939817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45934.538267939817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45934.538267939817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45934.538267939817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45934.538267939817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45934.538267939817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45934.538267939817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45934.538267939817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45934.538267939817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45934.538267939817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45934.538267939817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45934.538267939817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45934.538267939817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45934.538267939817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45934.538267939817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45934.538267939817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45934.538267939817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45934.538267939817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45934.538267939817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45934.538267939817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45934.538267939817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45934.538267939817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45934.538267939817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45934.538267939817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45934.538267939817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45934.538267939817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45934.538267939817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45934.538267939817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45934.538267939817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45934.538267939817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45934.538267939817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45934.538267939817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45934.538267939817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45934.538267939817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45934.538267939817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45934.538267939817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45934.538267939817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45934.538267939817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45934.538267939817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45934.538267939817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45934.538267939817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45934.538267939817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45934.538267939817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45934.538267939817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45934.538267939817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45934.538267939817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45934.538267939817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45934.538267939817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45934.538267939817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45934.538267939817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45934.538267939817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45934.538267939817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45934.538267939817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45934.538267939817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45934.538267939817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45934.538267939817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45934.538267939817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45934.538267939817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45934.538267939817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45934.538267939817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45934.538267939817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45934.538267939817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45934.538267939817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45934.538267939817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45934.538267939817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45934.538267939817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45934.538267939817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45934.538267939817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45934.538267939817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45934.538267939817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45934.538267939817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45934.538267939817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45934.538267939817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45934.538267939817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45934.538267939817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45934.538267939817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45934.538267939817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45934.538267939817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45934.538267939817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45934.538267939817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45934.538267939817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45934.538267939817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45934.538267939817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45934.538267939817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45934.538267939817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45934.538267939817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45934.538267939817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45934.538267939817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45934.538267939817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45934.538267939817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45934.538267939817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45934.538267939817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45934.538267939817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45934.538267939817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45934.538267939817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45934.538267939817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45934.538267939817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45934.538267939817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45934.538267939817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45934.538267939817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45934.538267939817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45934.538267939817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45934.538267939817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45934.538267939817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45934.538267939817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45934.538267939817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45934.538267939817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45934.538267939817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45934.538267939817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45934.538267939817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45934.538267939817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45934.538267939817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45934.538267939817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45934.538267939817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45934.538267939817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45934.538267939817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45934.538267939817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45934.538267939817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45934.538267939817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45934.538267939817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45934.538267939817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45934.538267939817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45934.538267939817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45934.538267939817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45934.538267939817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45934.538267939817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45934.538267939817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45934.538267939817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45934.538267939817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45934.538267939817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45934.538267939817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45934.538267939817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45934.538267939817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45934.538267939817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45934.538267939817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45934.538267939817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45934.538267939817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45934.538267939817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45934.538267939817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45934.538267939817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45934.538267939817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45934.538267939817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45934.538267939817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45934.538267939817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45934.538267939817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45934.538267939817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45934.538267939817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45934.538267939817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45934.538267939817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45934.538267939817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45934.538267939817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45934.538267939817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45934.538267939817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45934.538267939817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45934.538267939817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45934.538267939817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45934.538267939817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45934.538267939817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45934.538267939817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45934.538267939817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45934.538267939817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45934.538267939817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45934.538267939817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45934.538267939817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45934.538267939817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45934.538267939817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45934.538267939817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45934.538267939817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45934.538267939817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45934.538267939817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45934.538267939817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45934.538267939817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45934.538267939817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45934.538267939817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45934.538267939817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45934.538267939817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45934.538267939817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45934.538267939817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45934.538267939817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45934.538267939817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45934.538267939817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45934.538267939817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45934.538267939817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45934.538267939817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45934.538267939817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45934.538267939817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45934.538267939817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45934.538267939817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45934.538267939817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45934.538267939817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45934.538267939817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45934.538267939817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45934.538267939817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45934.538267939817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45934.538267939817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45934.538267939817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45934.538267939817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45934.538267939817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45934.538267939817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45934.538267939817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45934.538267939817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45934.538267939817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45934.538267939817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45934.538267939817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45934.538267939817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45934.538267939817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45934.538267939817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45934.538267939817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45934.538267939817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45934.538267939817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45934.538267939817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45934.538267939817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45934.538267939817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45934.538267939817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45934.538267939817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45934.538267939817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45934.538267939817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45934.538267939817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45934.538267939817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45934.538267939817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45934.538267939817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45934.538267939817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45934.538267939817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45934.538267939817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45934.538267939817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45934.538267939817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45934.538267939817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45934.538267939817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45934.538267939817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45934.538267939817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45934.538267939817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45934.538267939817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45934.538267939817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45934.538267939817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45934.538267939817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45934.538267939817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45934.538267939817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45934.538267939817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45934.538267939817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45934.538267939817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45934.538267939817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45934.538267939817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45934.538267939817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45934.538267939817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45934.538267939817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45934.538267939817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45934.538267939817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45934.538267939817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45934.538267939817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45934.538267939817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45934.538267939817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45934.538267939817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45934.538267939817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45934.538267939817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45934.538267939817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45934.538267939817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45934.538267939817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45934.538267939817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45934.538267939817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45934.538267939817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45934.538267939817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45934.538267939817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45934.538267939817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45934.538267939817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45934.538267939817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45934.538267939817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45934.538267939817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45934.538267939817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45934.538267939817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45934.538267939817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45934.538267939817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45934.538267939817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45934.538267939817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45934.538267939817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45934.538267939817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45934.538267939817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45934.538267939817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45934.538267939817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45934.538267939817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45934.538267939817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45934.538267939817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45934.538267939817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45934.538267939817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45934.538267939817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45934.538267939817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45934.538267939817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45934.538267939817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45934.538267939817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45934.538267939817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45934.538267939817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45934.538267939817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45934.538267939817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45934.538267939817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45934.538267939817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45934.538267939817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45934.538267939817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45934.538267939817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45934.538267939817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45934.538267939817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45934.538267939817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45934.538267939817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45934.538267939817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45934.538267939817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45934.538267939817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45934.538267939817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45934.538267939817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45934.538267939817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45934.538267939817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45934.538267939817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45934.538267939817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45934.538267939817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45934.538267939817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45934.538267939817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45934.538267939817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45934.538267939817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45934.538267939817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45934.538267939817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45934.538267939817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45934.538267939817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45934.538267939817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45934.538267939817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45934.538267939817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45934.538267939817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45934.538267939817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45934.538267939817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45934.538267939817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45934.538267939817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45934.538267939817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45934.538267939817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45934.538267939817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45934.538267939817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45934.538267939817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45934.538267939817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45934.538267939817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45934.538267939817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45934.538267939817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45934.538267939817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45934.538267939817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45934.538267939817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45934.538267939817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45934.538267939817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45934.538267939817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45934.538267939817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45934.538267939817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45934.538267939817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45934.538267939817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45934.538267939817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45934.538267939817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45934.538267939817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45934.538267939817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45934.538267939817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45934.538267939817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45934.538267939817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45934.538267939817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45934.538267939817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45934.538267939817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45934.538267939817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45934.538267939817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45934.538267939817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45934.538267939817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45934.538267939817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45934.538267939817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45934.538267939817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45934.538267939817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45934.538267939817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45934.538267939817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45934.538267939817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45934.538267939817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45934.538267939817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45934.538267939817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45934.538267939817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45934.538267939817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45934.538267939817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45934.538267939817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45934.538267939817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45934.538267939817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45934.538267939817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45934.538267939817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45934.538267939817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45934.538267939817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45934.538267939817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45934.538267939817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45934.538267939817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45934.538267939817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45934.538267939817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45934.538267939817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45934.538267939817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45934.538267939817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45934.538267939817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45934.538267939817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45934.538267939817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45934.538267939817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45934.538267939817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45934.538267939817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45934.538267939817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45934.538267939817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45934.538267939817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45934.538267939817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45934.538267939817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45934.538267939817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45934.538267939817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45934.538267939817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45934.538267939817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45934.538267939817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45934.538267939817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45934.538267939817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45934.538267939817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45934.538267939817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45934.538267939817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45934.538267939817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45934.538267939817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45934.538267939817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45934.538267939817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45934.538267939817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45934.538267939817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45934.538267939817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45934.538267939817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45934.538267939817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45934.538267939817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45934.538267939817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45934.538267939817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45934.538267939817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45934.538267939817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45934.538267939817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45934.538267939817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45934.538267939817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45934.538267939817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45934.538267939817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45934.538267939817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45934.538267939817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45934.538267939817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45934.538267939817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45934.538267939817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45934.538267939817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45934.538267939817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45934.538267939817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45934.538267939817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45934.538267939817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45934.538267939817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45934.538267939817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45934.538267939817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45934.538267939817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45934.538267939817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45934.538267939817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45934.538267939817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45934.538267939817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45934.538267939817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45934.538267939817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45934.538267939817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45934.538267939817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45934.538267939817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45934.538267939817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45934.538267939817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45934.538267939817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45934.538267939817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45934.538267939817</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231.05755034722097</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3.6479901620405144</v>
      </c>
      <c r="H3" s="113">
        <v>45930.847372685188</v>
      </c>
      <c r="I3" s="110" t="str">
        <f>IFERROR(VLOOKUP(D3,DB!A:F,6,0),"")</f>
        <v>SCECO</v>
      </c>
      <c r="J3" s="110" t="str">
        <f>IFERROR(VLOOKUP(D3,DB!A:G,7,0),"")</f>
        <v>In progress</v>
      </c>
      <c r="K3" s="115" t="s">
        <v>39057</v>
      </c>
      <c r="L3" s="107" t="str">
        <f>IFERROR(VLOOKUP(D3,DB!A:I,9,0),"")</f>
        <v>Latis</v>
      </c>
    </row>
    <row r="4" spans="1:16" ht="15" customHeight="1">
      <c r="A4" s="110" t="s">
        <v>39058</v>
      </c>
      <c r="B4" s="110" t="str">
        <f>IFERROR(VLOOKUP(D4,DB!A:K,11,0),"")</f>
        <v>R4</v>
      </c>
      <c r="C4" s="111">
        <v>1</v>
      </c>
      <c r="D4" s="107" t="s">
        <v>39059</v>
      </c>
      <c r="E4" s="112" t="s">
        <v>38964</v>
      </c>
      <c r="F4" s="113">
        <v>45934.478819444441</v>
      </c>
      <c r="G4" s="114">
        <f ca="1">IFERROR(NOW()-F4,"")</f>
        <v>5.9448495376273058E-2</v>
      </c>
      <c r="H4" s="113">
        <v>45934.468472222223</v>
      </c>
      <c r="I4" s="110" t="str">
        <f>IFERROR(VLOOKUP(D4,DB!A:F,6,0),"")</f>
        <v>SCECO</v>
      </c>
      <c r="J4" s="110" t="str">
        <f>IFERROR(VLOOKUP(D4,DB!A:G,7,0),"")</f>
        <v>Dead+Dead</v>
      </c>
      <c r="K4" s="115" t="s">
        <v>39060</v>
      </c>
      <c r="L4" s="107" t="str">
        <f>IFERROR(VLOOKUP(D4,DB!A:I,9,0),"")</f>
        <v>Latis</v>
      </c>
    </row>
    <row r="5" spans="1:16" ht="15" customHeight="1">
      <c r="A5" s="110"/>
      <c r="B5" s="110" t="str">
        <f>IFERROR(VLOOKUP(D5,DB!A:K,11,0),"")</f>
        <v/>
      </c>
      <c r="C5" s="111"/>
      <c r="D5" s="107"/>
      <c r="E5" s="112"/>
      <c r="F5" s="113"/>
      <c r="G5" s="114">
        <f ca="1">IFERROR(NOW()-F5,"")</f>
        <v>45934.538267939817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45934.538267939817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45934.538267939817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45934.538267939817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45934.538267939817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45934.538267939817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45934.538267939817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45934.538267939817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45934.538267939817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45934.538267939817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45934.538267939817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45934.538267939817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45934.538267939817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45934.538267939817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45934.538267939817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45934.538267939817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45934.538267939817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45934.538267939817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45934.538267939817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45934.538267939817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45934.538267939817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45934.538267939817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45934.538267939817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45934.538267939817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45934.538267939817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45934.538267939817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45934.538267939817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45934.538267939817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45934.538267939817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45934.538267939817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45934.538267939817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45934.538267939817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45934.538267939817</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42.706207754628849</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8.3493906250005239</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2</v>
      </c>
      <c r="D4" s="37" t="s">
        <v>38437</v>
      </c>
      <c r="E4" s="37" t="s">
        <v>38964</v>
      </c>
      <c r="F4" s="38">
        <v>45934.49077546296</v>
      </c>
      <c r="G4" s="39">
        <f ca="1">IFERROR(NOW()-F4,"-")</f>
        <v>4.7492476856859867E-2</v>
      </c>
      <c r="H4" s="38">
        <v>45934.483136574076</v>
      </c>
      <c r="I4" s="37" t="str">
        <f>IFERROR(VLOOKUP(D4,DB!A:F,6,0),"")</f>
        <v>SCECO</v>
      </c>
      <c r="J4" s="37" t="str">
        <f>IFERROR(VLOOKUP(D4,DB!A:G,7,0),"")</f>
        <v>Good</v>
      </c>
      <c r="K4" s="37" t="s">
        <v>39066</v>
      </c>
      <c r="L4" s="37" t="str">
        <f>IFERROR(VLOOKUP(D4,DB!A:I,9,0),"")</f>
        <v>Latis</v>
      </c>
      <c r="M4" s="136"/>
    </row>
    <row r="5" spans="1:13" ht="15">
      <c r="A5" s="37" t="s">
        <v>39067</v>
      </c>
      <c r="B5" s="37" t="str">
        <f>IFERROR(VLOOKUP(D5,DB!A:K,11,0),"")</f>
        <v>R5</v>
      </c>
      <c r="C5" s="37">
        <v>1</v>
      </c>
      <c r="D5" s="37" t="s">
        <v>38228</v>
      </c>
      <c r="E5" s="37" t="s">
        <v>38964</v>
      </c>
      <c r="F5" s="38">
        <v>45934.502627314818</v>
      </c>
      <c r="G5" s="39">
        <f ca="1">IFERROR(NOW()-F5,"-")</f>
        <v>3.5640624999359716E-2</v>
      </c>
      <c r="H5" s="38">
        <v>45934.496377314812</v>
      </c>
      <c r="I5" s="37" t="str">
        <f>IFERROR(VLOOKUP(D5,DB!A:F,6,0),"")</f>
        <v>SCECO</v>
      </c>
      <c r="J5" s="37" t="str">
        <f>IFERROR(VLOOKUP(D5,DB!A:G,7,0),"")</f>
        <v>Haj Removal</v>
      </c>
      <c r="K5" s="37" t="s">
        <v>39068</v>
      </c>
      <c r="L5" s="37" t="str">
        <f>IFERROR(VLOOKUP(D5,DB!A:I,9,0),"")</f>
        <v>Latis</v>
      </c>
      <c r="M5" s="136"/>
    </row>
    <row r="6" spans="1:13" ht="15">
      <c r="A6" s="37" t="s">
        <v>39069</v>
      </c>
      <c r="B6" s="37" t="str">
        <f>IFERROR(VLOOKUP(D6,DB!A:K,11,0),"")</f>
        <v>R5</v>
      </c>
      <c r="C6" s="37">
        <v>1</v>
      </c>
      <c r="D6" s="37" t="s">
        <v>38461</v>
      </c>
      <c r="E6" s="37" t="s">
        <v>39043</v>
      </c>
      <c r="F6" s="38">
        <v>45934.528437499997</v>
      </c>
      <c r="G6" s="39">
        <f ca="1">IFERROR(NOW()-F6,"-")</f>
        <v>9.8304398197797127E-3</v>
      </c>
      <c r="H6" s="38">
        <v>45934.522187499999</v>
      </c>
      <c r="I6" s="37" t="str">
        <f>IFERROR(VLOOKUP(D6,DB!A:F,6,0),"")</f>
        <v>SCECO</v>
      </c>
      <c r="J6" s="37" t="str">
        <f>IFERROR(VLOOKUP(D6,DB!A:G,7,0),"")</f>
        <v>Good</v>
      </c>
      <c r="K6" s="37" t="s">
        <v>39068</v>
      </c>
      <c r="L6" s="37" t="str">
        <f>IFERROR(VLOOKUP(D6,DB!A:I,9,0),"")</f>
        <v>Latis</v>
      </c>
      <c r="M6" s="136"/>
    </row>
    <row r="7" spans="1:13" ht="15">
      <c r="A7" s="37"/>
      <c r="B7" s="37" t="str">
        <f>IFERROR(VLOOKUP(D7,DB!A:K,11,0),"")</f>
        <v/>
      </c>
      <c r="C7" s="37"/>
      <c r="D7" s="37"/>
      <c r="E7" s="37"/>
      <c r="F7" s="38"/>
      <c r="G7" s="39">
        <f ca="1">IFERROR(NOW()-F7,"-")</f>
        <v>45934.538267939817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45934.538267939817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45934.538267939817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45934.538267939817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45934.538267939817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45934.538267939817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45934.538267939817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45934.538267939817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45934.538267939817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45934.538267939817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45934.538267939817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45934.538267939817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45934.538267939817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45934.538267939817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45934.538267939817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45934.538267939817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45934.538267939817</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45934.538267939817</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45934.538267939817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45934.538267939817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45934.538267939817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45934.538267939817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45934.538267939817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45934.538267939817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45934.538267939817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45934.538267939817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45934.538267939817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45934.538267939817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45934.538267939817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45934.538267939817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45934.538267939817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45934.538267939817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45934.538267939817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45934.538267939817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45934.538267939817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45934.538267939817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45934.538267939817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45934.538267939817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45934.538267939817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45934.538267939817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45934.538267939817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45934.538267939817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45934.538267939817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45934.538267939817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45934.538267939817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45934.538267939817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45934.538267939817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45934.538267939817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45934.538267939817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45934.538267939817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45934.538267939817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45934.538267939817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45934.538267939817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45934.538267939817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45934.538267939817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45934.538267939817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45934.538267939817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45934.538267939817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45934.538267939817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45934.538267939817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45934.538267939817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45934.538267939817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45934.538267939817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45934.538267939817</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45934.538267939817</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45934.538267939817</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45934.538267939817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45934.538267939817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45934.538267939817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45934.538267939817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45934.538267939817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45934.538267939817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45934.538267939817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45934.538267939817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45934.538267939817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45934.538267939817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45934.538267939817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45934.538267939817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45934.538267939817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45934.538267939817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45934.538267939817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45934.538267939817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45934.538267939817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45934.538267939817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45934.538267939817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45934.538267939817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45934.538267939817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45934.538267939817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45934.538267939817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45934.538267939817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45934.538267939817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45934.538267939817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45934.538267939817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45934.538267939817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45934.538267939817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45934.538267939817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45934.538267939817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45934.538267939817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45934.538267939817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45934.538267939817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45934.538267939817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45934.538267939817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45934.538267939817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45934.538267939817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45934.538267939817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45934.538267939817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45934.538267939817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45934.538267939817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45934.538267939817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45934.538267939817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45934.538267939817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45934.538267939817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45934.538267939817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45934.538267939817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45934.538267939817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45934.538267939817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45934.538267939817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45934.538267939817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45934.538267939817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45934.538267939817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45934.538267939817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45934.538267939817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45934.538267939817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45934.538267939817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45934.538267939817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45934.538267939817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45934.538267939817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45934.538267939817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45934.538267939817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45934.538267939817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45934.538267939817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45934.538267939817</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45934.538267939817</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45934.538267939817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45934.538267939817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45934.538267939817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45934.538267939817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45934.538267939817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45934.538267939817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45934.538267939817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45934.538267939817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45934.538267939817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45934.538267939817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45934.538267939817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45934.538267939817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45934.538267939817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45934.538267939817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45934.538267939817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45934.538267939817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45934.538267939817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45934.538267939817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45934.538267939817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45934.538267939817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45934.538267939817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45934.538267939817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45934.538267939817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45934.538267939817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45934.538267939817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45934.538267939817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45934.538267939817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45934.538267939817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45934.538267939817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45934.538267939817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45934.538267939817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45934.538267939817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45934.538267939817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45934.538267939817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45934.538267939817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45934.538267939817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45934.538267939817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45934.538267939817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45934.538267939817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45934.538267939817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45934.538267939817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45934.538267939817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45934.538267939817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45934.538267939817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45934.538267939817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45934.538267939817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45934.538267939817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45934.538267939817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45934.538267939817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45934.538267939817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45934.538267939817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45934.538267939817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45934.538267939817</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45934.538267939817</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0.6572957175958436</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7.7654207175946794</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1.7196221064805286</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0.83294386574561941</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9">
        <f ca="1">IFERROR(NOW()-F6,"-")</f>
        <v>45934.538267939817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45934.538267939817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45934.538267939817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45934.538267939817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45934.538267939817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45934.538267939817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45934.538267939817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45934.538267939817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45934.538267939817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45934.538267939817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45934.538267939817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45934.538267939817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45934.538267939817</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45934.538267939817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45934.538267939817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45934.538267939817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45934.538267939817</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45934.538267939817</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45934.538267939817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45934.538267939817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45934.538267939817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45934.538267939817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45934.538267939817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45934.538267939817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45934.538267939817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45934.538267939817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45934.538267939817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45934.538267939817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45934.538267939817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45934.538267939817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45934.538267939817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45934.538267939817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45934.538267939817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45934.538267939817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45934.538267939817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45934.538267939817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45934.538267939817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45934.538267939817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45934.538267939817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45934.538267939817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45934.538267939817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45934.538267939817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45934.538267939817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45934.538267939817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45934.538267939817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45934.538267939817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45934.538267939817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45934.538267939817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45934.538267939817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45934.538267939817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45934.538267939817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45934.538267939817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45934.538267939817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45934.538267939817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45934.538267939817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45934.538267939817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45934.538267939817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45934.538267939817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45934.538267939817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45934.538267939817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45934.538267939817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45934.538267939817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45934.538267939817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45934.538267939817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45934.538267939817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45934.538267939817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45934.538267939817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45934.538267939817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45934.538267939817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45934.538267939817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45934.538267939817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45934.538267939817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45934.538267939817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45934.538267939817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45934.538267939817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45934.538267939817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45934.538267939817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45934.538267939817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45934.538267939817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45934.538267939817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45934.538267939817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45934.538267939817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45934.538267939817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45934.538267939817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45934.538267939817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45934.538267939817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45934.538267939817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45934.538267939817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45934.538267939817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45934.538267939817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45934.538267939817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45934.538267939817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45934.538267939817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45934.538267939817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45934.538267939817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45934.538267939817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45934.538267939817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45934.538267939817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45934.538267939817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45934.538267939817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45934.538267939817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45934.538267939817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45934.538267939817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45934.538267939817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45934.538267939817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45934.538267939817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45934.538267939817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45934.538267939817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45934.538267939817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45934.538267939817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45934.538267939817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45934.538267939817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45934.538267939817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45934.538267939817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45934.538267939817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45934.538267939817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45934.538267939817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45934.538267939817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45934.538267939817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45934.538267939817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45934.538267939817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45934.538267939817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45934.538267939817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45934.538267939817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45934.538267939817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45934.538267939817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45934.538267939817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45934.538267939817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45934.538267939817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45934.538267939817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45934.538267939817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45934.538267939817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45934.538267939817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45934.538267939817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45934.538267939817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45934.538267939817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45934.538267939817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45934.538267939817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45934.538267939817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45934.538267939817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45934.538267939817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45934.538267939817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45934.538267939817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45934.538267939817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45934.538267939817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45934.538267939817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45934.538267939817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45934.538267939817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45934.538267939817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45934.538267939817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45934.538267939817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45934.538267939817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45934.538267939817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45934.538267939817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45934.538267939817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45934.538267939817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45934.538267939817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45934.538267939817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45934.538267939817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45934.538267939817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45934.538267939817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45934.538267939817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45934.538267939817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45934.538267939817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45934.538267939817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45934.538267939817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45934.538267939817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45934.538267939817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45934.538267939817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45934.538267939817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45934.538267939817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45934.538267939817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45934.538267939817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45934.538267939817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45934.538267939817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45934.538267939817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45934.538267939817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45934.538267939817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45934.538267939817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45934.538267939817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45934.538267939817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45934.538267939817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45934.538267939817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45934.538267939817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45934.538267939817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45934.538267939817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45934.538267939817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45934.538267939817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45934.538267939817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45934.538267939817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45934.538267939817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45934.538267939817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45934.538267939817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45934.538267939817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45934.538267939817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45934.538267939817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45934.538267939817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45934.538267939817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45934.538267939817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45934.538267939817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45934.538267939817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45934.538267939817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45934.538267939817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45934.538267939817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45934.538267939817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45934.538267939817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45934.538267939817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45934.538267939817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45934.538267939817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45934.538267939817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45934.538267939817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45934.538267939817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45934.538267939817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45934.538267939817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45934.538267939817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45934.538267939817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45934.538267939817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45934.538267939817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45934.538267939817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45934.538267939817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45934.538267939817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45934.538267939817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45934.538267939817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45934.538267939817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45934.538267939817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45934.538267939817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45934.538267939817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45934.538267939817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45934.538267939817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45934.538267939817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45934.538267939817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45934.538267939817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45934.538267939817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45934.538267939817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45934.538267939817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45934.538267939817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45934.538267939817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45934.538267939817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45934.538267939817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45934.538267939817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45934.538267939817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45934.538267939817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45934.538267939817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45934.538267939817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45934.538267939817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45934.538267939817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45934.538267939817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45934.538267939817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45934.538267939817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45934.538267939817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45934.538267939817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45934.538267939817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45934.538267939817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45934.538267939817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45934.538267939817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45934.538267939817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45934.538267939817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45934.538267939817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45934.538267939817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45934.538267939817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45934.538267939817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45934.538267939817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45934.538267939817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45934.538267939817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45934.538267939817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45934.538267939817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45934.538267939817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45934.538267939817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45934.538267939817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45934.538267939817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45934.538267939817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45934.538267939817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45934.538267939817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45934.538267939817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45934.538267939817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45934.538267939817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45934.538267939817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45934.538267939817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45934.538267939817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45934.538267939817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45934.538267939817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45934.538267939817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45934.538267939817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45934.538267939817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45934.538267939817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45934.538267939817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45934.538267939817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45934.538267939817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45934.538267939817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45934.538267939817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45934.538267939817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45934.538267939817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45934.538267939817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45934.538267939817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45934.538267939817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45934.538267939817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45934.538267939817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45934.538267939817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45934.538267939817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45934.538267939817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45934.538267939817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45934.538267939817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45934.538267939817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