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540" documentId="13_ncr:1_{F6CB121F-512D-4AA6-A0C1-0FB36C537598}" xr6:coauthVersionLast="47" xr6:coauthVersionMax="47" xr10:uidLastSave="{808F8212-3779-4517-906C-0B3B7D262176}"/>
  <bookViews>
    <workbookView xWindow="-109" yWindow="-109" windowWidth="26301" windowHeight="14169"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6" l="1"/>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190" i="6"/>
  <c r="G191" i="6"/>
  <c r="G192" i="6"/>
  <c r="G193" i="6"/>
  <c r="G194" i="6"/>
  <c r="G195" i="6"/>
  <c r="G3" i="1"/>
  <c r="G4" i="1"/>
  <c r="I2" i="3"/>
  <c r="J10"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J3" i="1"/>
  <c r="J4" i="1"/>
  <c r="J5" i="1"/>
  <c r="J6" i="1"/>
  <c r="J7" i="1"/>
  <c r="J8" i="1"/>
  <c r="J9"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I2" i="6"/>
  <c r="I5" i="6"/>
  <c r="L2" i="6"/>
  <c r="L5" i="6"/>
  <c r="L4" i="6"/>
  <c r="J5" i="6"/>
  <c r="J2" i="6"/>
  <c r="J4" i="6"/>
  <c r="I4" i="6"/>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L4" i="5"/>
  <c r="L5" i="5"/>
  <c r="L6" i="5"/>
  <c r="L7" i="5"/>
  <c r="L8" i="5"/>
  <c r="L9" i="5"/>
  <c r="L10" i="5"/>
  <c r="L11" i="5"/>
  <c r="L12" i="5"/>
  <c r="L13" i="5"/>
  <c r="L14" i="5"/>
  <c r="L15" i="5"/>
  <c r="L16" i="5"/>
  <c r="L17" i="5"/>
  <c r="L18" i="5"/>
  <c r="L19" i="5"/>
  <c r="L20" i="5"/>
  <c r="L21" i="5"/>
  <c r="J4" i="5"/>
  <c r="J5" i="5"/>
  <c r="J6" i="5"/>
  <c r="J7" i="5"/>
  <c r="J8" i="5"/>
  <c r="J9" i="5"/>
  <c r="J10" i="5"/>
  <c r="J11" i="5"/>
  <c r="J12" i="5"/>
  <c r="J13" i="5"/>
  <c r="J14" i="5"/>
  <c r="J15" i="5"/>
  <c r="J16" i="5"/>
  <c r="J17" i="5"/>
  <c r="J18" i="5"/>
  <c r="J19" i="5"/>
  <c r="J20" i="5"/>
  <c r="J21" i="5"/>
  <c r="I4" i="5"/>
  <c r="I5" i="5"/>
  <c r="I6" i="5"/>
  <c r="I7" i="5"/>
  <c r="I8" i="5"/>
  <c r="I9" i="5"/>
  <c r="I10" i="5"/>
  <c r="I11" i="5"/>
  <c r="I12" i="5"/>
  <c r="I13" i="5"/>
  <c r="I14" i="5"/>
  <c r="I15" i="5"/>
  <c r="I16" i="5"/>
  <c r="I17" i="5"/>
  <c r="I18" i="5"/>
  <c r="I19" i="5"/>
  <c r="I20" i="5"/>
  <c r="I21" i="5"/>
  <c r="B4" i="5"/>
  <c r="B5" i="5"/>
  <c r="B6" i="5"/>
  <c r="B7" i="5"/>
  <c r="B8" i="5"/>
  <c r="B9" i="5"/>
  <c r="B10" i="5"/>
  <c r="B11" i="5"/>
  <c r="B12" i="5"/>
  <c r="B13" i="5"/>
  <c r="B14" i="5"/>
  <c r="B15" i="5"/>
  <c r="B16" i="5"/>
  <c r="B17" i="5"/>
  <c r="B18" i="5"/>
  <c r="B19" i="5"/>
  <c r="B20" i="5"/>
  <c r="B21"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172" i="6"/>
  <c r="I172" i="6"/>
  <c r="J172" i="6"/>
  <c r="L172" i="6"/>
  <c r="B173" i="6"/>
  <c r="I173" i="6"/>
  <c r="J173" i="6"/>
  <c r="L173" i="6"/>
  <c r="B174" i="6"/>
  <c r="I174" i="6"/>
  <c r="J174" i="6"/>
  <c r="L174" i="6"/>
  <c r="B175" i="6"/>
  <c r="I175" i="6"/>
  <c r="J175" i="6"/>
  <c r="L175" i="6"/>
  <c r="B176" i="6"/>
  <c r="I176" i="6"/>
  <c r="J176" i="6"/>
  <c r="L176" i="6"/>
  <c r="B177" i="6"/>
  <c r="I177" i="6"/>
  <c r="J177" i="6"/>
  <c r="L177" i="6"/>
  <c r="B178" i="6"/>
  <c r="I178" i="6"/>
  <c r="J178" i="6"/>
  <c r="L178" i="6"/>
  <c r="B179" i="6"/>
  <c r="I179" i="6"/>
  <c r="J179" i="6"/>
  <c r="L179" i="6"/>
  <c r="B180" i="6"/>
  <c r="I180" i="6"/>
  <c r="J180" i="6"/>
  <c r="L180" i="6"/>
  <c r="B181" i="6"/>
  <c r="I181" i="6"/>
  <c r="J181" i="6"/>
  <c r="L181" i="6"/>
  <c r="B182" i="6"/>
  <c r="I182" i="6"/>
  <c r="J182" i="6"/>
  <c r="L182" i="6"/>
  <c r="B183" i="6"/>
  <c r="I183" i="6"/>
  <c r="J183" i="6"/>
  <c r="L183" i="6"/>
  <c r="B184" i="6"/>
  <c r="I184" i="6"/>
  <c r="J184" i="6"/>
  <c r="L184" i="6"/>
  <c r="B185" i="6"/>
  <c r="I185" i="6"/>
  <c r="J185" i="6"/>
  <c r="L185" i="6"/>
  <c r="B186" i="6"/>
  <c r="I186" i="6"/>
  <c r="J186" i="6"/>
  <c r="L186" i="6"/>
  <c r="B187" i="6"/>
  <c r="I187" i="6"/>
  <c r="J187" i="6"/>
  <c r="L187" i="6"/>
  <c r="B188" i="6"/>
  <c r="I188" i="6"/>
  <c r="J188" i="6"/>
  <c r="L188" i="6"/>
  <c r="B189" i="6"/>
  <c r="I189" i="6"/>
  <c r="J189" i="6"/>
  <c r="L189" i="6"/>
  <c r="B190" i="6"/>
  <c r="I190" i="6"/>
  <c r="J190" i="6"/>
  <c r="L190" i="6"/>
  <c r="B191" i="6"/>
  <c r="I191" i="6"/>
  <c r="J191" i="6"/>
  <c r="L191" i="6"/>
  <c r="B192" i="6"/>
  <c r="I192" i="6"/>
  <c r="J192" i="6"/>
  <c r="L192" i="6"/>
  <c r="B193" i="6"/>
  <c r="I193" i="6"/>
  <c r="J193" i="6"/>
  <c r="L193" i="6"/>
  <c r="B194" i="6"/>
  <c r="I194" i="6"/>
  <c r="J194" i="6"/>
  <c r="L194" i="6"/>
  <c r="B195" i="6"/>
  <c r="I195" i="6"/>
  <c r="J195" i="6"/>
  <c r="L19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alcChain>
</file>

<file path=xl/sharedStrings.xml><?xml version="1.0" encoding="utf-8"?>
<sst xmlns="http://schemas.openxmlformats.org/spreadsheetml/2006/main" count="178588" uniqueCount="39078">
  <si>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</si>
  <si>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</si>
  <si>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</si>
  <si>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</si>
  <si>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</si>
  <si>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</si>
  <si>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</si>
  <si>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</si>
  <si>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</si>
  <si>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</si>
  <si>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</si>
  <si>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</si>
  <si>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</si>
  <si>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</si>
  <si>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</si>
  <si>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</si>
  <si>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</si>
  <si>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</si>
  <si>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</si>
  <si>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</si>
  <si>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</si>
  <si>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</si>
  <si>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</si>
  <si>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</si>
  <si>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</si>
  <si>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</si>
  <si>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</si>
  <si>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</si>
  <si>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</si>
  <si>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</si>
  <si>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</si>
  <si>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</si>
  <si>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</si>
  <si>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</si>
  <si>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</si>
  <si>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</si>
  <si>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</si>
  <si>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</si>
  <si>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</si>
  <si>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</si>
  <si>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</si>
  <si>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</si>
  <si>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</si>
  <si>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</si>
  <si>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</si>
  <si>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</si>
  <si>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</si>
  <si>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</si>
  <si>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</si>
  <si>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</si>
  <si>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</si>
  <si>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</si>
  <si>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</si>
  <si>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</si>
  <si>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</si>
  <si>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</si>
  <si>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</si>
  <si>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</si>
  <si>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</si>
  <si>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</si>
  <si>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</si>
  <si>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</si>
  <si>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</si>
  <si>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</si>
  <si>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</si>
  <si>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</si>
  <si>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</si>
  <si>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</si>
  <si>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</si>
  <si>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</si>
  <si>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</si>
  <si>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</si>
  <si>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</si>
  <si>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</si>
  <si>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</si>
  <si>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</si>
  <si>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</si>
  <si>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</si>
  <si>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</si>
  <si>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</si>
  <si>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</si>
  <si>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</si>
  <si>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</si>
  <si>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</si>
  <si>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</si>
  <si>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</si>
  <si>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</si>
  <si>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</si>
  <si>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</si>
  <si>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</si>
  <si>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</si>
  <si>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</si>
  <si>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</si>
  <si>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</si>
  <si>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</si>
  <si>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</si>
  <si>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</si>
  <si>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</si>
  <si>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</si>
  <si>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</si>
  <si>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</si>
  <si>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</si>
  <si>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</si>
  <si>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</si>
  <si>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</si>
  <si>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</si>
  <si>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</si>
  <si>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</si>
  <si>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</si>
  <si>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</si>
  <si>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</si>
  <si>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</si>
  <si>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</si>
  <si>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</si>
  <si>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</si>
  <si>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</si>
  <si>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</si>
  <si>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</si>
  <si>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</si>
  <si>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</si>
  <si>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</si>
  <si>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</si>
  <si>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</si>
  <si>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</si>
  <si>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</si>
  <si>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</si>
  <si>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</si>
  <si>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</si>
  <si>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</si>
  <si>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</si>
  <si>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</si>
  <si>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</si>
  <si>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</si>
  <si>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</si>
  <si>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</si>
  <si>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</si>
  <si>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</si>
  <si>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</si>
  <si>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</si>
  <si>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</si>
  <si>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</si>
  <si>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</si>
  <si>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</si>
  <si>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</si>
  <si>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</si>
  <si>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</si>
  <si>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</si>
  <si>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</si>
  <si>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</si>
  <si>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</si>
  <si>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</si>
  <si>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</si>
  <si>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</si>
  <si>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</si>
  <si>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</si>
  <si>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</si>
  <si>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</si>
  <si>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</si>
  <si>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</si>
  <si>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</si>
  <si>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</si>
  <si>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</si>
  <si>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</si>
  <si>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</si>
  <si>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</si>
  <si>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</si>
  <si>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</si>
  <si>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</si>
  <si>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</si>
  <si>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</si>
  <si>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</si>
  <si>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</si>
  <si>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</si>
  <si>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</si>
  <si>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</si>
  <si>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</si>
  <si>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</si>
  <si>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</si>
  <si>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</si>
  <si>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</si>
  <si>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</si>
  <si>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</si>
  <si>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</si>
  <si>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</si>
  <si>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</si>
  <si>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</si>
  <si>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</si>
  <si>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</si>
  <si>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</si>
  <si>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</si>
  <si>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</si>
  <si>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</si>
  <si>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</si>
  <si>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</si>
  <si>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</si>
  <si>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</si>
  <si>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</si>
  <si>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</si>
  <si>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</si>
  <si>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</si>
  <si>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</si>
  <si>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</si>
  <si>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</si>
  <si>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</si>
  <si>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</si>
  <si>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</si>
  <si>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</si>
  <si>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</si>
  <si>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</si>
  <si>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</si>
  <si>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</si>
  <si>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</si>
  <si>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</si>
  <si>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</si>
  <si>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</si>
  <si>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</si>
  <si>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</si>
  <si>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</si>
  <si>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</si>
  <si>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</si>
  <si>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</si>
  <si>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</si>
  <si>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</si>
  <si>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</si>
  <si>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</si>
  <si>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</si>
  <si>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</si>
  <si>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</si>
  <si>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</si>
  <si>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</si>
  <si>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</si>
  <si>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</si>
  <si>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</si>
  <si>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</si>
  <si>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</si>
  <si>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</si>
  <si>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</si>
  <si>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</si>
  <si>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</si>
  <si>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</si>
  <si>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</si>
  <si>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</si>
  <si>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</si>
  <si>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</si>
  <si>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</si>
  <si>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</si>
  <si>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</si>
  <si>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</si>
  <si>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</si>
  <si>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</si>
  <si>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</si>
  <si>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</si>
  <si>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</si>
  <si>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</si>
  <si>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</si>
  <si>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</si>
  <si>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</si>
  <si>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</si>
  <si>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</si>
  <si>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</si>
  <si>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</si>
  <si>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</si>
  <si>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</si>
  <si>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</si>
  <si>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</si>
  <si>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</si>
  <si>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</si>
  <si>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</si>
  <si>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</si>
  <si>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</si>
  <si>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</si>
  <si>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</si>
  <si>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</si>
  <si>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</si>
  <si>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</si>
  <si>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</si>
  <si>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</si>
  <si>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</si>
  <si>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</si>
  <si>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</si>
  <si>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</si>
  <si>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</si>
  <si>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</si>
  <si>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</si>
  <si>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</si>
  <si>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</si>
  <si>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</si>
  <si>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</si>
  <si>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</si>
  <si>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</si>
  <si>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</si>
  <si>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</si>
  <si>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</si>
  <si>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</si>
  <si>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</si>
  <si>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</si>
  <si>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</si>
  <si>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</si>
  <si>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</si>
  <si>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</si>
  <si>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</si>
  <si>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</si>
  <si>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</si>
  <si>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</si>
  <si>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</si>
  <si>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</si>
  <si>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</si>
  <si>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</si>
  <si>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</si>
  <si>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</si>
  <si>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</si>
  <si>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</si>
  <si>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</si>
  <si>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</si>
  <si>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</si>
  <si>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</si>
  <si>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</si>
  <si>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</si>
  <si>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</si>
  <si>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</si>
  <si>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</si>
  <si>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</si>
  <si>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</si>
  <si>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</si>
  <si>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</si>
  <si>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</si>
  <si>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</si>
  <si>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</si>
  <si>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</si>
  <si>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</si>
  <si>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</si>
  <si>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</si>
  <si>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</si>
  <si>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</si>
  <si>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</si>
  <si>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</si>
  <si>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</si>
  <si>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</si>
  <si>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</si>
  <si>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</si>
  <si>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</si>
  <si>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</si>
  <si>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</si>
  <si>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</si>
  <si>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</si>
  <si>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</si>
  <si>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</si>
  <si>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</si>
  <si>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</si>
  <si>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</si>
  <si>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</si>
  <si>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</si>
  <si>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</si>
  <si>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</si>
  <si>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</si>
  <si>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</si>
  <si>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</si>
  <si>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</si>
  <si>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</si>
  <si>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</si>
  <si>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</si>
  <si>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</si>
  <si>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</si>
  <si>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</si>
  <si>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</si>
  <si>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</si>
  <si>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</si>
  <si>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</si>
  <si>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</si>
  <si>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</si>
  <si>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</si>
  <si>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</si>
  <si>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</si>
  <si>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</si>
  <si>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</si>
  <si>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</si>
  <si>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</si>
  <si>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</si>
  <si>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</si>
  <si>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</si>
  <si>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</si>
  <si>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</si>
  <si>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</si>
  <si>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</si>
  <si>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</si>
  <si>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</si>
  <si>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</si>
  <si>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</si>
  <si>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</si>
  <si>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</si>
  <si>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</si>
  <si>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</si>
  <si>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</si>
  <si>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</si>
  <si>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</si>
  <si>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</si>
  <si>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</si>
  <si>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</si>
  <si>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</si>
  <si>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</si>
  <si>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</si>
  <si>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</si>
  <si>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</si>
  <si>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</si>
  <si>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</si>
  <si>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</si>
  <si>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</si>
  <si>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</si>
  <si>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</si>
  <si>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</si>
  <si>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</si>
  <si>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</si>
  <si>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</si>
  <si>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</si>
  <si>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</si>
  <si>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</si>
  <si>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</si>
  <si>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</si>
  <si>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</si>
  <si>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</si>
  <si>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</si>
  <si>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</si>
  <si>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</si>
  <si>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</si>
  <si>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</si>
  <si>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</si>
  <si>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</si>
  <si>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</si>
  <si>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</si>
  <si>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</si>
  <si>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</si>
  <si>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</si>
  <si>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</si>
  <si>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</si>
  <si>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</si>
  <si>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</si>
  <si>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</si>
  <si>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</si>
  <si>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</si>
  <si>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</si>
  <si>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</si>
  <si>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</si>
  <si>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</si>
  <si>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</si>
  <si>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</si>
  <si>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</si>
  <si>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</si>
  <si>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</si>
  <si>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</si>
  <si>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</si>
  <si>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</si>
  <si>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</si>
  <si>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</si>
  <si>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</si>
  <si>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</si>
  <si>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</si>
  <si>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</si>
  <si>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</si>
  <si>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</si>
  <si>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</si>
  <si>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</si>
  <si>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</si>
  <si>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</si>
  <si>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</si>
  <si>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</si>
  <si>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</si>
  <si>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</si>
  <si>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</si>
  <si>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</si>
  <si>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</si>
  <si>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</si>
  <si>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</si>
  <si>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</si>
  <si>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</si>
  <si>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</si>
  <si>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</si>
  <si>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</si>
  <si>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</si>
  <si>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</si>
  <si>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</si>
  <si>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</si>
  <si>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</si>
  <si>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</si>
  <si>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</si>
  <si>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</si>
  <si>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</si>
  <si>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</si>
  <si>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</si>
  <si>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</si>
  <si>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</si>
  <si>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</si>
  <si>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</si>
  <si>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</si>
  <si>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</si>
  <si>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</si>
  <si>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</si>
  <si>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</si>
  <si>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</si>
  <si>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</si>
  <si>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</si>
  <si>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</si>
  <si>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</si>
  <si>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</si>
  <si>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</si>
  <si>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</si>
  <si>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</si>
  <si>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</si>
  <si>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</si>
  <si>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</si>
  <si>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</si>
  <si>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</si>
  <si>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</si>
  <si>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</si>
  <si>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</si>
  <si>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</si>
  <si>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</si>
  <si>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</si>
  <si>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</si>
  <si>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</si>
  <si>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</si>
  <si>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</si>
  <si>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</si>
  <si>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</si>
  <si>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</si>
  <si>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</si>
  <si>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</si>
  <si>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</si>
  <si>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</si>
  <si>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</si>
  <si>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</si>
  <si>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</si>
  <si>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</si>
  <si>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</si>
  <si>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</si>
  <si>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</si>
  <si>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</si>
  <si>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</si>
  <si>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</si>
  <si>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</si>
  <si>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</si>
  <si>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</si>
  <si>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</si>
  <si>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</si>
  <si>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</si>
  <si>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</si>
  <si>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</si>
  <si>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</si>
  <si>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</si>
  <si>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</si>
  <si>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</si>
  <si>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</si>
  <si>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</si>
  <si>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</si>
  <si>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</si>
  <si>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</si>
  <si>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</si>
  <si>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</si>
  <si>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</si>
  <si>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</si>
  <si>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</si>
  <si>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</si>
  <si>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</si>
  <si>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</si>
  <si>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</si>
  <si>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</si>
  <si>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</si>
  <si>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</si>
  <si>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</si>
  <si>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</si>
  <si>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</si>
  <si>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</si>
  <si>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</si>
  <si>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</si>
  <si>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</si>
  <si>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</si>
  <si>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</si>
  <si>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</si>
  <si>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</si>
  <si>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</si>
  <si>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</si>
  <si>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</si>
  <si>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</si>
  <si>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</si>
  <si>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</si>
  <si>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</si>
  <si>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</si>
  <si>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</si>
  <si>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</si>
  <si>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</si>
  <si>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</si>
  <si>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</si>
  <si>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</si>
  <si>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</si>
  <si>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</si>
  <si>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</si>
  <si>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</si>
  <si>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</si>
  <si>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</si>
  <si>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</si>
  <si>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</si>
  <si>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</si>
  <si>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</si>
  <si>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</si>
  <si>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</si>
  <si>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</si>
  <si>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</si>
  <si>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</si>
  <si>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</si>
  <si>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</si>
  <si>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</si>
  <si>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</si>
  <si>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</si>
  <si>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</si>
  <si>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</si>
  <si>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</si>
  <si>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</si>
  <si>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</si>
  <si>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</si>
  <si>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</si>
  <si>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</si>
  <si>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</si>
  <si>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</si>
  <si>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</si>
  <si>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</si>
  <si>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</si>
  <si>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</si>
  <si>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</si>
  <si>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</si>
  <si>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</si>
  <si>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</si>
  <si>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</si>
  <si>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</si>
  <si>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</si>
  <si>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</si>
  <si>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</si>
  <si>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</si>
  <si>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</si>
  <si>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</si>
  <si>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</si>
  <si>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</si>
  <si>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</si>
  <si>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</si>
  <si>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</si>
  <si>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</si>
  <si>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</si>
  <si>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</si>
  <si>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</si>
  <si>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</si>
  <si>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</si>
  <si>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</si>
  <si>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</si>
  <si>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</si>
  <si>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</si>
  <si>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</si>
  <si>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</si>
  <si>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</si>
  <si>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</si>
  <si>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</si>
  <si>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</si>
  <si>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</si>
  <si>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</si>
  <si>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</si>
  <si>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</si>
  <si>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</si>
  <si>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</si>
  <si>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</si>
  <si>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</si>
  <si>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</si>
  <si>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</si>
  <si>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</si>
  <si>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</si>
  <si>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</si>
  <si>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</si>
  <si>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</si>
  <si>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</si>
  <si>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</si>
  <si>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</si>
  <si>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</si>
  <si>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</si>
  <si>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</si>
  <si>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</si>
  <si>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</si>
  <si>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</si>
  <si>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</si>
  <si>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</si>
  <si>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</si>
  <si>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</si>
  <si>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</si>
  <si>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</si>
  <si>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</si>
  <si>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</si>
  <si>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</si>
  <si>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</si>
  <si>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</si>
  <si>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</si>
  <si>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</si>
  <si>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</si>
  <si>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</si>
  <si>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</si>
  <si>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</si>
  <si>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</si>
  <si>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</si>
  <si>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</si>
  <si>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</si>
  <si>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</si>
  <si>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</si>
  <si>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</si>
  <si>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</si>
  <si>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</si>
  <si>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</si>
  <si>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</si>
  <si>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</si>
  <si>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</si>
  <si>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</si>
  <si>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</si>
  <si>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</si>
  <si>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</si>
  <si>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</si>
  <si>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</si>
  <si>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</si>
  <si>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</si>
  <si>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</si>
  <si>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</si>
  <si>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</si>
  <si>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</si>
  <si>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</si>
  <si>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</si>
  <si>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</si>
  <si>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</si>
  <si>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</si>
  <si>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</si>
  <si>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</si>
  <si>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</si>
  <si>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</si>
  <si>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</si>
  <si>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</si>
  <si>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</si>
  <si>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</si>
  <si>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</si>
  <si>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</si>
  <si>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</si>
  <si>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</si>
  <si>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</si>
  <si>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</si>
  <si>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</si>
  <si>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</si>
  <si>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</si>
  <si>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</si>
  <si>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</si>
  <si>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</si>
  <si>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</si>
  <si>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</si>
  <si>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</si>
  <si>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</si>
  <si>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</si>
  <si>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</si>
  <si>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</si>
  <si>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</si>
  <si>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</si>
  <si>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</si>
  <si>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</si>
  <si>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</si>
  <si>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</si>
  <si>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</si>
  <si>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</si>
  <si>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</si>
  <si>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</si>
  <si>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</si>
  <si>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</si>
  <si>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</si>
  <si>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</si>
  <si>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</si>
  <si>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</si>
  <si>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</si>
  <si>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</si>
  <si>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</si>
  <si>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</si>
  <si>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</si>
  <si>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</si>
  <si>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</si>
  <si>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</si>
  <si>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</si>
  <si>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</si>
  <si>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</si>
  <si>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</si>
  <si>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</si>
  <si>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</si>
  <si>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</si>
  <si>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</si>
  <si>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</si>
  <si>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</si>
  <si>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</si>
  <si>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</si>
  <si>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</si>
  <si>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</si>
  <si>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</si>
  <si>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</si>
  <si>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</si>
  <si>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</si>
  <si>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</si>
  <si>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</si>
  <si>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</si>
  <si>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</si>
  <si>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</si>
  <si>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</si>
  <si>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</si>
  <si>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</si>
  <si>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</si>
  <si>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</si>
  <si>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</si>
  <si>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</si>
  <si>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</si>
  <si>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</si>
  <si>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</si>
  <si>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</si>
  <si>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</si>
  <si>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</si>
  <si>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</si>
  <si>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</si>
  <si>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</si>
  <si>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</si>
  <si>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</si>
  <si>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</si>
  <si>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</si>
  <si>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</si>
  <si>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</si>
  <si>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</si>
  <si>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</si>
  <si>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</si>
  <si>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</si>
  <si>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</si>
  <si>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</si>
  <si>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</si>
  <si>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</si>
  <si>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</si>
  <si>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</si>
  <si>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</si>
  <si>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</si>
  <si>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</si>
  <si>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</si>
  <si>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</si>
  <si>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</si>
  <si>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</si>
  <si>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</si>
  <si>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</si>
  <si>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</si>
  <si>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</si>
  <si>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</si>
  <si>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</si>
  <si>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</si>
  <si>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</si>
  <si>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</si>
  <si>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</si>
  <si>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</si>
  <si>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</si>
  <si>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</si>
  <si>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</si>
  <si>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</si>
  <si>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</si>
  <si>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</si>
  <si>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</si>
  <si>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</si>
  <si>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</si>
  <si>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</si>
  <si>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</si>
  <si>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</si>
  <si>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</si>
  <si>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</si>
  <si>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</si>
  <si>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</si>
  <si>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</si>
  <si>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</si>
  <si>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</si>
  <si>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</si>
  <si>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</si>
  <si>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</si>
  <si>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</si>
  <si>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</si>
  <si>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</si>
  <si>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</si>
  <si>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</si>
  <si>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</si>
  <si>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</si>
  <si>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</si>
  <si>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</si>
  <si>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</si>
  <si>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</si>
  <si>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</si>
  <si>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</si>
  <si>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</si>
  <si>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</si>
  <si>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</si>
  <si>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</si>
  <si>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</si>
  <si>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</si>
  <si>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</si>
  <si>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</si>
  <si>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</si>
  <si>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</si>
  <si>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</si>
  <si>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</si>
  <si>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</si>
  <si>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</si>
  <si>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</si>
  <si>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</si>
  <si>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</si>
  <si>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</si>
  <si>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</si>
  <si>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</si>
  <si>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</si>
  <si>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</si>
  <si>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</si>
  <si>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</si>
  <si>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</si>
  <si>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</si>
  <si>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</si>
  <si>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</si>
  <si>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</si>
  <si>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</si>
  <si>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</si>
  <si>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</si>
  <si>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</si>
  <si>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</si>
  <si>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</si>
  <si>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</si>
  <si>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</si>
  <si>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</si>
  <si>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</si>
  <si>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</si>
  <si>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</si>
  <si>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</si>
  <si>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</si>
  <si>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</si>
  <si>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</si>
  <si>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</si>
  <si>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</si>
  <si>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</si>
  <si>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</si>
  <si>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</si>
  <si>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</si>
  <si>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</si>
  <si>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</si>
  <si>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</si>
  <si>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</si>
  <si>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</si>
  <si>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</si>
  <si>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</si>
  <si>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</si>
  <si>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</si>
  <si>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</si>
  <si>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</si>
  <si>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</si>
  <si>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</si>
  <si>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</si>
  <si>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</si>
  <si>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</si>
  <si>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</si>
  <si>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</si>
  <si>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</si>
  <si>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</si>
  <si>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</si>
  <si>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</si>
  <si>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</si>
  <si>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</si>
  <si>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</si>
  <si>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</si>
  <si>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</si>
  <si>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</si>
  <si>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</si>
  <si>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</si>
  <si>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</si>
  <si>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</si>
  <si>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</si>
  <si>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</si>
  <si>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</si>
  <si>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</si>
  <si>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</si>
  <si>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</si>
  <si>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</si>
  <si>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</si>
  <si>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</si>
  <si>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</si>
  <si>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</si>
  <si>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</si>
  <si>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</si>
  <si>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</si>
  <si>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</si>
  <si>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</si>
  <si>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</si>
  <si>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</si>
  <si>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</si>
  <si>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</si>
  <si>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</si>
  <si>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</si>
  <si>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</si>
  <si>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</si>
  <si>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</si>
  <si>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</si>
  <si>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</si>
  <si>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</si>
  <si>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</si>
  <si>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</si>
  <si>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</si>
  <si>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</si>
  <si>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</si>
  <si>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</si>
  <si>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</si>
  <si>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</si>
  <si>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</si>
  <si>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</si>
  <si>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</si>
  <si>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</si>
  <si>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</si>
  <si>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</si>
  <si>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</si>
  <si>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</si>
  <si>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</si>
  <si>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</si>
  <si>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</si>
  <si>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</si>
  <si>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</si>
  <si>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</si>
  <si>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</si>
  <si>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</si>
  <si>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</si>
  <si>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</si>
  <si>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</si>
  <si>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</si>
  <si>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</si>
  <si>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</si>
  <si>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</si>
  <si>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</si>
  <si>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</si>
  <si>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</si>
  <si>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</si>
  <si>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</si>
  <si>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</si>
  <si>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</si>
  <si>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</si>
  <si>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</si>
  <si>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</si>
  <si>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</si>
  <si>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</si>
  <si>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</si>
  <si>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</si>
  <si>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</si>
  <si>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</si>
  <si>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</si>
  <si>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</si>
  <si>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</si>
  <si>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</si>
  <si>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</si>
  <si>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</si>
  <si>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</si>
  <si>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</si>
  <si>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</si>
  <si>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</si>
  <si>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</si>
  <si>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</si>
  <si>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</si>
  <si>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</si>
  <si>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</si>
  <si>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</si>
  <si>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</si>
  <si>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</si>
  <si>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</si>
  <si>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</si>
  <si>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</si>
  <si>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</si>
  <si>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</si>
  <si>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</si>
  <si>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</si>
  <si>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</si>
  <si>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</si>
  <si>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</si>
  <si>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</si>
  <si>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</si>
  <si>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</si>
  <si>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</si>
  <si>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</si>
  <si>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</si>
  <si>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</si>
  <si>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</si>
  <si>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</si>
  <si>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</si>
  <si>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</si>
  <si>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</si>
  <si>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</si>
  <si>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</si>
  <si>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</si>
  <si>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</si>
  <si>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</si>
  <si>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</si>
  <si>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</si>
  <si>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</si>
  <si>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</si>
  <si>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</si>
  <si>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</si>
  <si>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</si>
  <si>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</si>
  <si>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</si>
  <si>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</si>
  <si>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</si>
  <si>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</si>
  <si>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</si>
  <si>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</si>
  <si>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</si>
  <si>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</si>
  <si>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</si>
  <si>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</si>
  <si>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</si>
  <si>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</si>
  <si>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</si>
  <si>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</si>
  <si>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</si>
  <si>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</si>
  <si>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</si>
  <si>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</si>
  <si>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</si>
  <si>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</si>
  <si>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</si>
  <si>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</si>
  <si>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</si>
  <si>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</si>
  <si>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</si>
  <si>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</si>
  <si>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</si>
  <si>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</si>
  <si>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</si>
  <si>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</si>
  <si>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</si>
  <si>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</si>
  <si>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</si>
  <si>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</si>
  <si>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</si>
  <si>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</si>
  <si>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</si>
  <si>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</si>
  <si>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</si>
  <si>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</si>
  <si>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</si>
  <si>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</si>
  <si>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</si>
  <si>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</si>
  <si>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</si>
  <si>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</si>
  <si>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</si>
  <si>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</si>
  <si>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</si>
  <si>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</si>
  <si>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</si>
  <si>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</si>
  <si>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</si>
  <si>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</si>
  <si>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</si>
  <si>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</si>
  <si>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</si>
  <si>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</si>
  <si>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</si>
  <si>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</si>
  <si>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</si>
  <si>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</si>
  <si>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</si>
  <si>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</si>
  <si>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</si>
  <si>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</si>
  <si>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</si>
  <si>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</si>
  <si>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</si>
  <si>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</si>
  <si>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</si>
  <si>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</si>
  <si>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</si>
  <si>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</si>
  <si>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</si>
  <si>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</si>
  <si>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</si>
  <si>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</si>
  <si>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</si>
  <si>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</si>
  <si>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</si>
  <si>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</si>
  <si>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</si>
  <si>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</si>
  <si>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</si>
  <si>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</si>
  <si>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</si>
  <si>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</si>
  <si>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</si>
  <si>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</si>
  <si>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</si>
  <si>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</si>
  <si>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</si>
  <si>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</si>
  <si>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</si>
  <si>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</si>
  <si>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</si>
  <si>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</si>
  <si>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</si>
  <si>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</si>
  <si>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</si>
  <si>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</si>
  <si>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</si>
  <si>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</si>
  <si>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</si>
  <si>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</si>
  <si>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</si>
  <si>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</si>
  <si>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</si>
  <si>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</si>
  <si>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</si>
  <si>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</si>
  <si>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</si>
  <si>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</si>
  <si>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</si>
  <si>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</si>
  <si>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</si>
  <si>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</si>
  <si>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</si>
  <si>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</si>
  <si>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</si>
  <si>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</si>
  <si>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</si>
  <si>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</si>
  <si>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</si>
  <si>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</si>
  <si>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</si>
  <si>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</si>
  <si>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</si>
  <si>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</si>
  <si>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</si>
  <si>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</si>
  <si>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</si>
  <si>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</si>
  <si>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</si>
  <si>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</si>
  <si>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</si>
  <si>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</si>
  <si>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</si>
  <si>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</si>
  <si>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</si>
  <si>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</si>
  <si>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</si>
  <si>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</si>
  <si>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</si>
  <si>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</si>
  <si>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</si>
  <si>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</si>
  <si>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</si>
  <si>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</si>
  <si>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</si>
  <si>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</si>
  <si>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</si>
  <si>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</si>
  <si>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</si>
  <si>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</si>
  <si>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</si>
  <si>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</si>
  <si>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</si>
  <si>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</si>
  <si>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</si>
  <si>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</si>
  <si>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</si>
  <si>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</si>
  <si>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</si>
  <si>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</si>
  <si>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</si>
  <si>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</si>
  <si>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</si>
  <si>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</si>
  <si>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</si>
  <si>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</si>
  <si>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</si>
  <si>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</si>
  <si>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</si>
  <si>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</si>
  <si>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</si>
  <si>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</si>
  <si>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</si>
  <si>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</si>
  <si>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</si>
  <si>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</si>
  <si>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</si>
  <si>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</si>
  <si>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</si>
  <si>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</si>
  <si>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</si>
  <si>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</si>
  <si>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</si>
  <si>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</si>
  <si>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</si>
  <si>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</si>
  <si>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</si>
  <si>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</si>
  <si>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</si>
  <si>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</si>
  <si>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</si>
  <si>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</si>
  <si>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</si>
  <si>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</si>
  <si>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</si>
  <si>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</si>
  <si>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</si>
  <si>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</si>
  <si>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</si>
  <si>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</si>
  <si>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</si>
  <si>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</si>
  <si>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</si>
  <si>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</si>
  <si>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</si>
  <si>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</si>
  <si>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</si>
  <si>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</si>
  <si>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</si>
  <si>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</si>
  <si>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</si>
  <si>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</si>
  <si>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</si>
  <si>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</si>
  <si>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</si>
  <si>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</si>
  <si>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</si>
  <si>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</si>
  <si>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</si>
  <si>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</si>
  <si>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</si>
  <si>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</si>
  <si>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</si>
  <si>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</si>
  <si>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</si>
  <si>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</si>
  <si>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</si>
  <si>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</si>
  <si>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</si>
  <si>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</si>
  <si>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</si>
  <si>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</si>
  <si>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</si>
  <si>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</si>
  <si>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</si>
  <si>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</si>
  <si>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</si>
  <si>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</si>
  <si>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</si>
  <si>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</si>
  <si>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</si>
  <si>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</si>
  <si>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</si>
  <si>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</si>
  <si>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</si>
  <si>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</si>
  <si>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</si>
  <si>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</si>
  <si>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</si>
  <si>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</si>
  <si>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</si>
  <si>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</si>
  <si>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</si>
  <si>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</si>
  <si>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</si>
  <si>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</si>
  <si>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</si>
  <si>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</si>
  <si>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</si>
  <si>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</si>
  <si>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</si>
  <si>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</si>
  <si>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</si>
  <si>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</si>
  <si>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</si>
  <si>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</si>
  <si>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</si>
  <si>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</si>
  <si>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</si>
  <si>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</si>
  <si>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</si>
  <si>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</si>
  <si>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</si>
  <si>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</si>
  <si>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</si>
  <si>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</si>
  <si>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</si>
  <si>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</si>
  <si>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</si>
  <si>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</si>
  <si>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</si>
  <si>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</si>
  <si>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</si>
  <si>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</si>
  <si>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</si>
  <si>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</si>
  <si>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</si>
  <si>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</si>
  <si>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</si>
  <si>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</si>
  <si>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</si>
  <si>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</si>
  <si>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</si>
  <si>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</si>
  <si>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</si>
  <si>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</si>
  <si>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</si>
  <si>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</si>
  <si>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</si>
  <si>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</si>
  <si>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</si>
  <si>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</si>
  <si>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</si>
  <si>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</si>
  <si>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</si>
  <si>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</si>
  <si>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</si>
  <si>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</si>
  <si>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</si>
  <si>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</si>
  <si>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</si>
  <si>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</si>
  <si>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</si>
  <si>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</si>
  <si>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</si>
  <si>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</si>
  <si>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</si>
  <si>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</si>
  <si>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</si>
  <si>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</si>
  <si>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</si>
  <si>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</si>
  <si>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</si>
  <si>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</si>
  <si>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</si>
  <si>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</si>
  <si>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</si>
  <si>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</si>
  <si>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</si>
  <si>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</si>
  <si>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</si>
  <si>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</si>
  <si>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</si>
  <si>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</si>
  <si>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</si>
  <si>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</si>
  <si>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</si>
  <si>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</si>
  <si>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</si>
  <si>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</si>
  <si>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</si>
  <si>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</si>
  <si>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</si>
  <si>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</si>
  <si>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</si>
  <si>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</si>
  <si>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</si>
  <si>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</si>
  <si>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</si>
  <si>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</si>
  <si>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</si>
  <si>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</si>
  <si>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</si>
  <si>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</si>
  <si>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</si>
  <si>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</si>
  <si>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</si>
  <si>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</si>
  <si>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</si>
  <si>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</si>
  <si>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</si>
  <si>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</si>
  <si>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</si>
  <si>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</si>
  <si>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</si>
  <si>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</si>
  <si>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</si>
  <si>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</si>
  <si>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</si>
  <si>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</si>
  <si>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</si>
  <si>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</si>
  <si>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</si>
  <si>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</si>
  <si>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</si>
  <si>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</si>
  <si>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</si>
  <si>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</si>
  <si>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</si>
  <si>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</si>
  <si>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</si>
  <si>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</si>
  <si>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</si>
  <si>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</si>
  <si>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</si>
  <si>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</si>
  <si>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</si>
  <si>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</si>
  <si>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</si>
  <si>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</si>
  <si>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</si>
  <si>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</si>
  <si>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</si>
  <si>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</si>
  <si>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</si>
  <si>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</si>
  <si>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</si>
  <si>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</si>
  <si>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</si>
  <si>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</si>
  <si>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</si>
  <si>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</si>
  <si>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</si>
  <si>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</si>
  <si>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</si>
  <si>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</si>
  <si>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</si>
  <si>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</si>
  <si>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</si>
  <si>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</si>
  <si>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</si>
  <si>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</si>
  <si>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</si>
  <si>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</si>
  <si>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</si>
  <si>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</si>
  <si>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</si>
  <si>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</si>
  <si>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</si>
  <si>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</si>
  <si>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</si>
  <si>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</si>
  <si>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</si>
  <si>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</si>
  <si>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</si>
  <si>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</si>
  <si>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</si>
  <si>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</si>
  <si>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</si>
  <si>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</si>
  <si>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</si>
  <si>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</si>
  <si>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</si>
  <si>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</si>
  <si>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</si>
  <si>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</si>
  <si>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</si>
  <si>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</si>
  <si>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</si>
  <si>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</si>
  <si>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</si>
  <si>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</si>
  <si>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</si>
  <si>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</si>
  <si>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</si>
  <si>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</si>
  <si>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</si>
  <si>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</si>
  <si>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</si>
  <si>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</si>
  <si>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</si>
  <si>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</si>
  <si>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</si>
  <si>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</si>
  <si>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</si>
  <si>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</si>
  <si>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</si>
  <si>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</si>
  <si>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</si>
  <si>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</si>
  <si>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</si>
  <si>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</si>
  <si>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</si>
  <si>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</si>
  <si>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</si>
  <si>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</si>
  <si>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</si>
  <si>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</si>
  <si>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</si>
  <si>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</si>
  <si>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</si>
  <si>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</si>
  <si>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</si>
  <si>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</si>
  <si>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</si>
  <si>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</si>
  <si>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</si>
  <si>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</si>
  <si>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</si>
  <si>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</si>
  <si>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</si>
  <si>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</si>
  <si>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</si>
  <si>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</si>
  <si>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</si>
  <si>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</si>
  <si>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</si>
  <si>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</si>
  <si>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</si>
  <si>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</si>
  <si>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</si>
  <si>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</si>
  <si>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</si>
  <si>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</si>
  <si>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</si>
  <si>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</si>
  <si>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</si>
  <si>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</si>
  <si>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</si>
  <si>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</si>
  <si>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</si>
  <si>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</si>
  <si>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</si>
  <si>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</si>
  <si>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</si>
  <si>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</si>
  <si>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</si>
  <si>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</si>
  <si>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</si>
  <si>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</si>
  <si>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</si>
  <si>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</si>
  <si>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</si>
  <si>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</si>
  <si>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</si>
  <si>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</si>
  <si>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</si>
  <si>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</si>
  <si>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</si>
  <si>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</si>
  <si>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</si>
  <si>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</si>
  <si>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</si>
  <si>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</si>
  <si>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</si>
  <si>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</si>
  <si>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</si>
  <si>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</si>
  <si>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</si>
  <si>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</si>
  <si>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</si>
  <si>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</si>
  <si>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</si>
  <si>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</si>
  <si>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</si>
  <si>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</si>
  <si>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</si>
  <si>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</si>
  <si>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</si>
  <si>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</si>
  <si>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</si>
  <si>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</si>
  <si>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</si>
  <si>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</si>
  <si>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</si>
  <si>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</si>
  <si>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</si>
  <si>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</si>
  <si>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</si>
  <si>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</si>
  <si>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</si>
  <si>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</si>
  <si>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</si>
  <si>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</si>
  <si>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</si>
  <si>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</si>
  <si>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</si>
  <si>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</si>
  <si>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</si>
  <si>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</si>
  <si>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</si>
  <si>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</si>
  <si>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</si>
  <si>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</si>
  <si>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</si>
  <si>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</si>
  <si>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</si>
  <si>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</si>
  <si>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</si>
  <si>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</si>
  <si>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</si>
  <si>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</si>
  <si>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</si>
  <si>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</si>
  <si>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</si>
  <si>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</si>
  <si>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</si>
  <si>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</si>
  <si>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</si>
  <si>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</si>
  <si>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</si>
  <si>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</si>
  <si>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</si>
  <si>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</si>
  <si>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</si>
  <si>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</si>
  <si>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</si>
  <si>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</si>
  <si>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</si>
  <si>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</si>
  <si>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</si>
  <si>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</si>
  <si>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</si>
  <si>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</si>
  <si>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</si>
  <si>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</si>
  <si>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</si>
  <si>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</si>
  <si>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</si>
  <si>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</si>
  <si>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</si>
  <si>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</si>
  <si>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</si>
  <si>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</si>
  <si>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</si>
  <si>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</si>
  <si>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</si>
  <si>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</si>
  <si>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</si>
  <si>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</si>
  <si>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</si>
  <si>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</si>
  <si>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</si>
  <si>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</si>
  <si>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</si>
  <si>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</si>
  <si>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</si>
  <si>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</si>
  <si>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</si>
  <si>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</si>
  <si>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</si>
  <si>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</si>
  <si>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</si>
  <si>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</si>
  <si>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</si>
  <si>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</si>
  <si>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</si>
  <si>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</si>
  <si>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</si>
  <si>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</si>
  <si>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</si>
  <si>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</si>
  <si>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</si>
  <si>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</si>
  <si>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</si>
  <si>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</si>
  <si>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</si>
  <si>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</si>
  <si>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</si>
  <si>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</si>
  <si>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</si>
  <si>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</si>
  <si>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</si>
  <si>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</si>
  <si>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</si>
  <si>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</si>
  <si>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</si>
  <si>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</si>
  <si>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</si>
  <si>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</si>
  <si>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</si>
  <si>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</si>
  <si>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</si>
  <si>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</si>
  <si>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</si>
  <si>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</si>
  <si>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</si>
  <si>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</si>
  <si>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</si>
  <si>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</si>
  <si>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</si>
  <si>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</si>
  <si>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</si>
  <si>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</si>
  <si>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</si>
  <si>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</si>
  <si>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</si>
  <si>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</si>
  <si>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</si>
  <si>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</si>
  <si>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</si>
  <si>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</si>
  <si>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</si>
  <si>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</si>
  <si>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</si>
  <si>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</si>
  <si>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</si>
  <si>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</si>
  <si>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</si>
  <si>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</si>
  <si>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</si>
  <si>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</si>
  <si>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</si>
  <si>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</si>
  <si>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</si>
  <si>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</si>
  <si>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</si>
  <si>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</si>
  <si>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</si>
  <si>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</si>
  <si>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</si>
  <si>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</si>
  <si>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</si>
  <si>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</si>
  <si>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</si>
  <si>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</si>
  <si>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</si>
  <si>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</si>
  <si>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</si>
  <si>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</si>
  <si>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</si>
  <si>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</si>
  <si>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</si>
  <si>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</si>
  <si>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</si>
  <si>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</si>
  <si>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</si>
  <si>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</si>
  <si>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</si>
  <si>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</si>
  <si>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</si>
  <si>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</si>
  <si>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</si>
  <si>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</si>
  <si>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</si>
  <si>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</si>
  <si>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</si>
  <si>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</si>
  <si>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</si>
  <si>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</si>
  <si>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</si>
  <si>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</si>
  <si>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</si>
  <si>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</si>
  <si>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</si>
  <si>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</si>
  <si>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</si>
  <si>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</si>
  <si>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</si>
  <si>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</si>
  <si>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</si>
  <si>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</si>
  <si>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</si>
  <si>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</si>
  <si>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</si>
  <si>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</si>
  <si>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</si>
  <si>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</si>
  <si>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</si>
  <si>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</si>
  <si>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</si>
  <si>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</si>
  <si>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</si>
  <si>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</si>
  <si>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</si>
  <si>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</si>
  <si>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</si>
  <si>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</si>
  <si>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</si>
  <si>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</si>
  <si>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</si>
  <si>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</si>
  <si>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</si>
  <si>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</si>
  <si>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</si>
  <si>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</si>
  <si>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</si>
  <si>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</si>
  <si>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</si>
  <si>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</si>
  <si>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</si>
  <si>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</si>
  <si>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</si>
  <si>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</si>
  <si>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</si>
  <si>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</si>
  <si>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</si>
  <si>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</si>
  <si>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</si>
  <si>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</si>
  <si>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</si>
  <si>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</si>
  <si>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</si>
  <si>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</si>
  <si>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</si>
  <si>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</si>
  <si>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</si>
  <si>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</si>
  <si>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</si>
  <si>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</si>
  <si>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</si>
  <si>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</si>
  <si>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</si>
  <si>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</si>
  <si>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</si>
  <si>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</si>
  <si>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</si>
  <si>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</si>
  <si>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</si>
  <si>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</si>
  <si>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</si>
  <si>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</si>
  <si>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</si>
  <si>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</si>
  <si>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</si>
  <si>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</si>
  <si>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</si>
  <si>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</si>
  <si>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</si>
  <si>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</si>
  <si>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</si>
  <si>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</si>
  <si>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</si>
  <si>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</si>
  <si>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</si>
  <si>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</si>
  <si>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</si>
  <si>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</si>
  <si>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</si>
  <si>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</si>
  <si>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</si>
  <si>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</si>
  <si>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</si>
  <si>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</si>
  <si>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</si>
  <si>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</si>
  <si>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</si>
  <si>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</si>
  <si>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</si>
  <si>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</si>
  <si>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</si>
  <si>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</si>
  <si>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</si>
  <si>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</si>
  <si>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</si>
  <si>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</si>
  <si>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</si>
  <si>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</si>
  <si>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</si>
  <si>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</si>
  <si>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</si>
  <si>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</si>
  <si>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</si>
  <si>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</si>
  <si>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</si>
  <si>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</si>
  <si>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</si>
  <si>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</si>
  <si>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</si>
  <si>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</si>
  <si>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</si>
  <si>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</si>
  <si>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</si>
  <si>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</si>
  <si>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</si>
  <si>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</si>
  <si>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</si>
  <si>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</si>
  <si>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</si>
  <si>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</si>
  <si>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</si>
  <si>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</si>
  <si>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</si>
  <si>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</si>
  <si>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</si>
  <si>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</si>
  <si>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</si>
  <si>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</si>
  <si>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</si>
  <si>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</si>
  <si>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</si>
  <si>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</si>
  <si>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</si>
  <si>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</si>
  <si>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</si>
  <si>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</si>
  <si>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</si>
  <si>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</si>
  <si>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</si>
  <si>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</si>
  <si>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</si>
  <si>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</si>
  <si>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</si>
  <si>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</si>
  <si>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</si>
  <si>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</si>
  <si>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</si>
  <si>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</si>
  <si>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</si>
  <si>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</si>
  <si>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</si>
  <si>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</si>
  <si>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</si>
  <si>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</si>
  <si>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</si>
  <si>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</si>
  <si>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</si>
  <si>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</si>
  <si>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</si>
  <si>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</si>
  <si>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</si>
  <si>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</si>
  <si>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</si>
  <si>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</si>
  <si>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</si>
  <si>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</si>
  <si>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</si>
  <si>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</si>
  <si>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</si>
  <si>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</si>
  <si>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</si>
  <si>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</si>
  <si>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</si>
  <si>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</si>
  <si>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</si>
  <si>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</si>
  <si>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</si>
  <si>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</si>
  <si>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</si>
  <si>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</si>
  <si>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</si>
  <si>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</si>
  <si>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</si>
  <si>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</si>
  <si>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</si>
  <si>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</si>
  <si>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</si>
  <si>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</si>
  <si>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</si>
  <si>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</si>
  <si>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</si>
  <si>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</si>
  <si>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</si>
  <si>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</si>
  <si>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</si>
  <si>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</si>
  <si>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</si>
  <si>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</si>
  <si>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</si>
  <si>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</si>
  <si>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</si>
  <si>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</si>
  <si>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</si>
  <si>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</si>
  <si>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</si>
  <si>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</si>
  <si>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</si>
  <si>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</si>
  <si>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</si>
  <si>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</si>
  <si>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</si>
  <si>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</si>
  <si>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</si>
  <si>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</si>
  <si>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</si>
  <si>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</si>
  <si>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</si>
  <si>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</si>
  <si>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</si>
  <si>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</si>
  <si>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</si>
  <si>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</si>
  <si>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</si>
  <si>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</si>
  <si>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</si>
  <si>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</si>
  <si>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</si>
  <si>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</si>
  <si>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</si>
  <si>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</si>
  <si>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</si>
  <si>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</si>
  <si>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</si>
  <si>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</si>
  <si>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</si>
  <si>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</si>
  <si>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</si>
  <si>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</si>
  <si>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</si>
  <si>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</si>
  <si>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</si>
  <si>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</si>
  <si>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</si>
  <si>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</si>
  <si>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</si>
  <si>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</si>
  <si>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</si>
  <si>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</si>
  <si>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</si>
  <si>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</si>
  <si>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</si>
  <si>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</si>
  <si>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</si>
  <si>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</si>
  <si>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</si>
  <si>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</si>
  <si>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</si>
  <si>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</si>
  <si>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</si>
  <si>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</si>
  <si>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</si>
  <si>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</si>
  <si>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</si>
  <si>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</si>
  <si>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</si>
  <si>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</si>
  <si>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</si>
  <si>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</si>
  <si>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</si>
  <si>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</si>
  <si>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</si>
  <si>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</si>
  <si>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</si>
  <si>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</si>
  <si>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</si>
  <si>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</si>
  <si>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</si>
  <si>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</si>
  <si>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</si>
  <si>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</si>
  <si>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</si>
  <si>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</si>
  <si>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</si>
  <si>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</si>
  <si>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</si>
  <si>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</si>
  <si>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</si>
  <si>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</si>
  <si>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</si>
  <si>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</si>
  <si>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</si>
  <si>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</si>
  <si>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</si>
  <si>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</si>
  <si>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</si>
  <si>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</si>
  <si>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</si>
  <si>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</si>
  <si>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</si>
  <si>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</si>
  <si>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</si>
  <si>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</si>
  <si>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</si>
  <si>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</si>
  <si>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</si>
  <si>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</si>
  <si>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</si>
  <si>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</si>
  <si>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</si>
  <si>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</si>
  <si>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</si>
  <si>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</si>
  <si>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</si>
  <si>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</si>
  <si>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</si>
  <si>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</si>
  <si>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</si>
  <si>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</si>
  <si>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</si>
  <si>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</si>
  <si>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</si>
  <si>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</si>
  <si>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</si>
  <si>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</si>
  <si>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</si>
  <si>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</si>
  <si>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</si>
  <si>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</si>
  <si>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</si>
  <si>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</si>
  <si>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</si>
  <si>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</si>
  <si>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</si>
  <si>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</si>
  <si>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</si>
  <si>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</si>
  <si>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</si>
  <si>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</si>
  <si>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</si>
  <si>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</si>
  <si>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</si>
  <si>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</si>
  <si>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</si>
  <si>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</si>
  <si>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</si>
  <si>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</si>
  <si>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</si>
  <si>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</si>
  <si>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</si>
  <si>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</si>
  <si>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</si>
  <si>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</si>
  <si>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</si>
  <si>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</si>
  <si>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</si>
  <si>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</si>
  <si>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</si>
  <si>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</si>
  <si>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</si>
  <si>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</si>
  <si>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</si>
  <si>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</si>
  <si>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</si>
  <si>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</si>
  <si>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</si>
  <si>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</si>
  <si>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</si>
  <si>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</si>
  <si>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</si>
  <si>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</si>
  <si>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</si>
  <si>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</si>
  <si>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</si>
  <si>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</si>
  <si>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</si>
  <si>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</si>
  <si>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</si>
  <si>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</si>
  <si>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</si>
  <si>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</si>
  <si>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</si>
  <si>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</si>
  <si>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</si>
  <si>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</si>
  <si>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</si>
  <si>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</si>
  <si>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</si>
  <si>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</si>
  <si>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</si>
  <si>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</si>
  <si>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</si>
  <si>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</si>
  <si>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</si>
  <si>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</si>
  <si>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</si>
  <si>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</si>
  <si>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</si>
  <si>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</si>
  <si>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</si>
  <si>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</si>
  <si>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</si>
  <si>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</si>
  <si>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</si>
  <si>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</si>
  <si>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</si>
  <si>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</si>
  <si>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</si>
  <si>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</si>
  <si>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</si>
  <si>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</si>
  <si>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</si>
  <si>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</si>
  <si>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</si>
  <si>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</si>
  <si>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</si>
  <si>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</si>
  <si>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</si>
  <si>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</si>
  <si>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</si>
  <si>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</si>
  <si>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</si>
  <si>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</si>
  <si>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</si>
  <si>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</si>
  <si>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</si>
  <si>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</si>
  <si>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</si>
  <si>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</si>
  <si>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</si>
  <si>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</si>
  <si>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</si>
  <si>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</si>
  <si>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</si>
  <si>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</si>
  <si>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</si>
  <si>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</si>
  <si>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</si>
  <si>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</si>
  <si>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</si>
  <si>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</si>
  <si>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</si>
  <si>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</si>
  <si>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</si>
  <si>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</si>
  <si>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</si>
  <si>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</si>
  <si>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</si>
  <si>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</si>
  <si>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</si>
  <si>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</si>
  <si>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</si>
  <si>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</si>
  <si>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</si>
  <si>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</si>
  <si>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</si>
  <si>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</si>
  <si>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</si>
  <si>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</si>
  <si>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</si>
  <si>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</si>
  <si>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</si>
  <si>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</si>
  <si>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</si>
  <si>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</si>
  <si>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</si>
  <si>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</si>
  <si>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</si>
  <si>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</si>
  <si>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</si>
  <si>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</si>
  <si>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</si>
  <si>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</si>
  <si>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</si>
  <si>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</si>
  <si>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</si>
  <si>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</si>
  <si>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</si>
  <si>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</si>
  <si>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</si>
  <si>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</si>
  <si>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</si>
  <si>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</si>
  <si>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</si>
  <si>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</si>
  <si>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</si>
  <si>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</si>
  <si>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</si>
  <si>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</si>
  <si>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</si>
  <si>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</si>
  <si>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</si>
  <si>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</si>
  <si>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</si>
  <si>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</si>
  <si>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</si>
  <si>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</si>
  <si>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</si>
  <si>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</si>
  <si>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</si>
  <si>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</si>
  <si>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</si>
  <si>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</si>
  <si>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</si>
  <si>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</si>
  <si>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</si>
  <si>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</si>
  <si>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</si>
  <si>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</si>
  <si>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</si>
  <si>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</si>
  <si>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</si>
  <si>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</si>
  <si>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</si>
  <si>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</si>
  <si>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</si>
  <si>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</si>
  <si>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</si>
  <si>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</si>
  <si>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</si>
  <si>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</si>
  <si>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</si>
  <si>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</si>
  <si>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</si>
  <si>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</si>
  <si>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</si>
  <si>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</si>
  <si>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</si>
  <si>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</si>
  <si>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</si>
  <si>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</si>
  <si>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</si>
  <si>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</si>
  <si>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</si>
  <si>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</si>
  <si>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</si>
  <si>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</si>
  <si>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</si>
  <si>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</si>
  <si>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</si>
  <si>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</si>
  <si>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</si>
  <si>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</si>
  <si>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</si>
  <si>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</si>
  <si>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</si>
  <si>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</si>
  <si>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</si>
  <si>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</si>
  <si>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</si>
  <si>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</si>
  <si>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</si>
  <si>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</si>
  <si>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</si>
  <si>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</si>
  <si>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</si>
  <si>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</si>
  <si>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</si>
  <si>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</si>
  <si>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</si>
  <si>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</si>
  <si>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</si>
  <si>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</si>
  <si>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</si>
  <si>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</si>
  <si>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</si>
  <si>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</si>
  <si>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</si>
  <si>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</si>
  <si>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</si>
  <si>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</si>
  <si>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</si>
  <si>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</si>
  <si>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</si>
  <si>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</si>
  <si>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</si>
  <si>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</si>
  <si>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</si>
  <si>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</si>
  <si>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</si>
  <si>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</si>
  <si>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</si>
  <si>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</si>
  <si>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</si>
  <si>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</si>
  <si>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</si>
  <si>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</si>
  <si>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</si>
  <si>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</si>
  <si>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</si>
  <si>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</si>
  <si>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</si>
  <si>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</si>
  <si>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</si>
  <si>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</si>
  <si>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</si>
  <si>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</si>
  <si>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</si>
  <si>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</si>
  <si>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</si>
  <si>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</si>
  <si>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</si>
  <si>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</si>
  <si>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</si>
  <si>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</si>
  <si>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</si>
  <si>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</si>
  <si>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</si>
  <si>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</si>
  <si>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</si>
  <si>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</si>
  <si>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</si>
  <si>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</si>
  <si>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</si>
  <si>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</si>
  <si>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</si>
  <si>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</si>
  <si>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</si>
  <si>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</si>
  <si>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</si>
  <si>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</si>
  <si>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</si>
  <si>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</si>
  <si>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</si>
  <si>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</si>
  <si>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</si>
  <si>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</si>
  <si>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</si>
  <si>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</si>
  <si>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</si>
  <si>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</si>
  <si>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</si>
  <si>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</si>
  <si>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</si>
  <si>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</si>
  <si>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</si>
  <si>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</si>
  <si>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</si>
  <si>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</si>
  <si>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</si>
  <si>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</si>
  <si>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</si>
  <si>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</si>
  <si>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</si>
  <si>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</si>
  <si>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</si>
  <si>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</si>
  <si>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</si>
  <si>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</si>
  <si>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</si>
  <si>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</si>
  <si>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</si>
  <si>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</si>
  <si>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</si>
  <si>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</si>
  <si>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</si>
  <si>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</si>
  <si>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</si>
  <si>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</si>
  <si>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</si>
  <si>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</si>
  <si>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</si>
  <si>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</si>
  <si>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</si>
  <si>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</si>
  <si>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</si>
  <si>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</si>
  <si>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</si>
  <si>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</si>
  <si>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</si>
  <si>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</si>
  <si>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</si>
  <si>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</si>
  <si>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</si>
  <si>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</si>
  <si>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</si>
  <si>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</si>
  <si>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</si>
  <si>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</si>
  <si>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</si>
  <si>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</si>
  <si>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</si>
  <si>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</si>
  <si>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</si>
  <si>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</si>
  <si>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</si>
  <si>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</si>
  <si>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</si>
  <si>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</si>
  <si>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</si>
  <si>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</si>
  <si>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</si>
  <si>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</si>
  <si>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</si>
  <si>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</si>
  <si>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</si>
  <si>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</si>
  <si>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</si>
  <si>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</si>
  <si>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</si>
  <si>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</si>
  <si>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</si>
  <si>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</si>
  <si>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</si>
  <si>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</si>
  <si>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</si>
  <si>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</si>
  <si>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</si>
  <si>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</si>
  <si>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</si>
  <si>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</si>
  <si>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</si>
  <si>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</si>
  <si>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</si>
  <si>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</si>
  <si>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</si>
  <si>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</si>
  <si>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</si>
  <si>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</si>
  <si>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</si>
  <si>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</si>
  <si>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</si>
  <si>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</si>
  <si>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</si>
  <si>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</si>
  <si>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</si>
  <si>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</si>
  <si>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</si>
  <si>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</si>
  <si>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</si>
  <si>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</si>
  <si>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</si>
  <si>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</si>
  <si>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</si>
  <si>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</si>
  <si>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</si>
  <si>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</si>
  <si>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</si>
  <si>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</si>
  <si>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</si>
  <si>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</si>
  <si>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</si>
  <si>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</si>
  <si>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</si>
  <si>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</si>
  <si>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</si>
  <si>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</si>
  <si>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</si>
  <si>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</si>
  <si>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</si>
  <si>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</si>
  <si>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</si>
  <si>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</si>
  <si>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</si>
  <si>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</si>
  <si>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</si>
  <si>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</si>
  <si>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</si>
  <si>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</si>
  <si>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</si>
  <si>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</si>
  <si>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</si>
  <si>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</si>
  <si>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</si>
  <si>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</si>
  <si>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</si>
  <si>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</si>
  <si>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</si>
  <si>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</si>
  <si>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</si>
  <si>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</si>
  <si>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</si>
  <si>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</si>
  <si>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</si>
  <si>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</si>
  <si>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</si>
  <si>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</si>
  <si>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</si>
  <si>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</si>
  <si>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</si>
  <si>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</si>
  <si>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</si>
  <si>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</si>
  <si>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</si>
  <si>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</si>
  <si>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</si>
  <si>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</si>
  <si>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</si>
  <si>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</si>
  <si>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</si>
  <si>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</si>
  <si>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</si>
  <si>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</si>
  <si>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</si>
  <si>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</si>
  <si>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</si>
  <si>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</si>
  <si>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</si>
  <si>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</si>
  <si>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</si>
  <si>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</si>
  <si>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</si>
  <si>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</si>
  <si>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</si>
  <si>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</si>
  <si>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</si>
  <si>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</si>
  <si>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</si>
  <si>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</si>
  <si>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</si>
  <si>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</si>
  <si>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</si>
  <si>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</si>
  <si>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</si>
  <si>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</si>
  <si>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</si>
  <si>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</si>
  <si>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</si>
  <si>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</si>
  <si>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</si>
  <si>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</si>
  <si>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</si>
  <si>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</si>
  <si>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</si>
  <si>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</si>
  <si>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</si>
  <si>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</si>
  <si>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</si>
  <si>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</si>
  <si>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</si>
  <si>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</si>
  <si>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</si>
  <si>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</si>
  <si>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</si>
  <si>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</si>
  <si>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</si>
  <si>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</si>
  <si>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</si>
  <si>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</si>
  <si>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</si>
  <si>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</si>
  <si>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</si>
  <si>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</si>
  <si>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</si>
  <si>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</si>
  <si>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</si>
  <si>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</si>
  <si>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</si>
  <si>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</si>
  <si>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</si>
  <si>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</si>
  <si>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</si>
  <si>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</si>
  <si>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</si>
  <si>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</si>
  <si>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</si>
  <si>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</si>
  <si>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</si>
  <si>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</si>
  <si>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</si>
  <si>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</si>
  <si>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</si>
  <si>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</si>
  <si>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</si>
  <si>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</si>
  <si>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</si>
  <si>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</si>
  <si>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</si>
  <si>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</si>
  <si>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</si>
  <si>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</si>
  <si>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</si>
  <si>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</si>
  <si>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</si>
  <si>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</si>
  <si>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</si>
  <si>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</si>
  <si>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</si>
  <si>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</si>
  <si>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</si>
  <si>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</si>
  <si>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</si>
  <si>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</si>
  <si>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</si>
  <si>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</si>
  <si>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</si>
  <si>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</si>
  <si>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</si>
  <si>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</si>
  <si>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</si>
  <si>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</si>
  <si>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</si>
  <si>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</si>
  <si>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</si>
  <si>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</si>
  <si>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</si>
  <si>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</si>
  <si>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</si>
  <si>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</si>
  <si>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</si>
  <si>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</si>
  <si>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</si>
  <si>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</si>
  <si>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</si>
  <si>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</si>
  <si>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</si>
  <si>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</si>
  <si>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</si>
  <si>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</si>
  <si>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</si>
  <si>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</si>
  <si>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</si>
  <si>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</si>
  <si>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</si>
  <si>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</si>
  <si>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</si>
  <si>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</si>
  <si>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</si>
  <si>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</si>
  <si>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</si>
  <si>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</si>
  <si>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</si>
  <si>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</si>
  <si>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</si>
  <si>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</si>
  <si>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</si>
  <si>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</si>
  <si>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</si>
  <si>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</si>
  <si>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</si>
  <si>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</si>
  <si>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</si>
  <si>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</si>
  <si>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</si>
  <si>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</si>
  <si>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</si>
  <si>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</si>
  <si>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</si>
  <si>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</si>
  <si>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</si>
  <si>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</si>
  <si>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</si>
  <si>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</si>
  <si>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</si>
  <si>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</si>
  <si>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</si>
  <si>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</si>
  <si>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</si>
  <si>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</si>
  <si>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</si>
  <si>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</si>
  <si>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</si>
  <si>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</si>
  <si>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</si>
  <si>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</si>
  <si>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</si>
  <si>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</si>
  <si>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</si>
  <si>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</si>
  <si>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</si>
  <si>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</si>
  <si>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</si>
  <si>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</si>
  <si>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</si>
  <si>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</si>
  <si>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</si>
  <si>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</si>
  <si>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</si>
  <si>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</si>
  <si>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</si>
  <si>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</si>
  <si>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</si>
  <si>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</si>
  <si>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</si>
  <si>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</si>
  <si>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</si>
  <si>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</si>
  <si>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</si>
  <si>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</si>
  <si>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</si>
  <si>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</si>
  <si>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</si>
  <si>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</si>
  <si>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</si>
  <si>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</si>
  <si>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</si>
  <si>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</si>
  <si>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</si>
  <si>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</si>
  <si>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</si>
  <si>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</si>
  <si>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</si>
  <si>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</si>
  <si>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</si>
  <si>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</si>
  <si>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</si>
  <si>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</si>
  <si>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</si>
  <si>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</si>
  <si>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</si>
  <si>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</si>
  <si>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</si>
  <si>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</si>
  <si>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</si>
  <si>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</si>
  <si>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</si>
  <si>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</si>
  <si>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</si>
  <si>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</si>
  <si>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</si>
  <si>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</si>
  <si>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</si>
  <si>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</si>
  <si>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</si>
  <si>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</si>
  <si>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</si>
  <si>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</si>
  <si>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</si>
  <si>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</si>
  <si>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</si>
  <si>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</si>
  <si>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</si>
  <si>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</si>
  <si>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</si>
  <si>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</si>
  <si>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</si>
  <si>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</si>
  <si>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</si>
  <si>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</si>
  <si>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</si>
  <si>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</si>
  <si>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</si>
  <si>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</si>
  <si>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</si>
  <si>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</si>
  <si>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</si>
  <si>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</si>
  <si>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</si>
  <si>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</si>
  <si>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</si>
  <si>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</si>
  <si>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</si>
  <si>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</si>
  <si>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</si>
  <si>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</si>
  <si>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</si>
  <si>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</si>
  <si>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</si>
  <si>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</si>
  <si>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</si>
  <si>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</si>
  <si>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</si>
  <si>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</si>
  <si>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</si>
  <si>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</si>
  <si>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</si>
  <si>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</si>
  <si>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</si>
  <si>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</si>
  <si>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</si>
  <si>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</si>
  <si>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</si>
  <si>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</si>
  <si>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</si>
  <si>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</si>
  <si>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</si>
  <si>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</si>
  <si>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</si>
  <si>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</si>
  <si>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</si>
  <si>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</si>
  <si>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</si>
  <si>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</si>
  <si>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</si>
  <si>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</si>
  <si>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</si>
  <si>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</si>
  <si>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</si>
  <si>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</si>
  <si>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</si>
  <si>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</si>
  <si>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</si>
  <si>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</si>
  <si>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</si>
  <si>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</si>
  <si>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</si>
  <si>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</si>
  <si>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</si>
  <si>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</si>
  <si>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</si>
  <si>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</si>
  <si>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</si>
  <si>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</si>
  <si>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</si>
  <si>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</si>
  <si>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</si>
  <si>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</si>
  <si>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</si>
  <si>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</si>
  <si>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</si>
  <si>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</si>
  <si>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</si>
  <si>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</si>
  <si>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</si>
  <si>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</si>
  <si>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</si>
  <si>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</si>
  <si>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</si>
  <si>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</si>
  <si>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</si>
  <si>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</si>
  <si>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</si>
  <si>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</si>
  <si>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</si>
  <si>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</si>
  <si>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</si>
  <si>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</si>
  <si>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</si>
  <si>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</si>
  <si>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</si>
  <si>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</si>
  <si>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</si>
  <si>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</si>
  <si>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</si>
  <si>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</si>
  <si>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</si>
  <si>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</si>
  <si>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</si>
  <si>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</si>
  <si>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</si>
  <si>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</si>
  <si>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</si>
  <si>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</si>
  <si>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</si>
  <si>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</si>
  <si>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</si>
  <si>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</si>
  <si>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</si>
  <si>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</si>
  <si>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</si>
  <si>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</si>
  <si>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</si>
  <si>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</si>
  <si>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</si>
  <si>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</si>
  <si>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</si>
  <si>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</si>
  <si>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</si>
  <si>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</si>
  <si>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</si>
  <si>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</si>
  <si>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</si>
  <si>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</si>
  <si>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</si>
  <si>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</si>
  <si>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</si>
  <si>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</si>
  <si>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</si>
  <si>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</si>
  <si>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</si>
  <si>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</si>
  <si>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</si>
  <si>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</si>
  <si>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</si>
  <si>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</si>
  <si>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</si>
  <si>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</si>
  <si>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</si>
  <si>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</si>
  <si>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</si>
  <si>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</si>
  <si>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</si>
  <si>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</si>
  <si>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</si>
  <si>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</si>
  <si>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</si>
  <si>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</si>
  <si>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</si>
  <si>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</si>
  <si>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</si>
  <si>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</si>
  <si>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</si>
  <si>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</si>
  <si>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</si>
  <si>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</si>
  <si>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</si>
  <si>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</si>
  <si>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</si>
  <si>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</si>
  <si>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</si>
  <si>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</si>
  <si>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</si>
  <si>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</si>
  <si>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</si>
  <si>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</si>
  <si>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</si>
  <si>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</si>
  <si>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</si>
  <si>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</si>
  <si>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</si>
  <si>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</si>
  <si>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</si>
  <si>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</si>
  <si>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</si>
  <si>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</si>
  <si>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</si>
  <si>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</si>
  <si>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</si>
  <si>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</si>
  <si>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</si>
  <si>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</si>
  <si>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</si>
  <si>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</si>
  <si>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</si>
  <si>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</si>
  <si>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</si>
  <si>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</si>
  <si>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</si>
  <si>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</si>
  <si>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</si>
  <si>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</si>
  <si>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</si>
  <si>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</si>
  <si>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</si>
  <si>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</si>
  <si>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</si>
  <si>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</si>
  <si>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</si>
  <si>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</si>
  <si>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</si>
  <si>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</si>
  <si>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</si>
  <si>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</si>
  <si>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</si>
  <si>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</si>
  <si>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</si>
  <si>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</si>
  <si>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</si>
  <si>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</si>
  <si>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</si>
  <si>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</si>
  <si>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</si>
  <si>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</si>
  <si>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</si>
  <si>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</si>
  <si>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</si>
  <si>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</si>
  <si>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</si>
  <si>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</si>
  <si>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</si>
  <si>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</si>
  <si>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</si>
  <si>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</si>
  <si>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</si>
  <si>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</si>
  <si>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</si>
  <si>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</si>
  <si>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</si>
  <si>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</si>
  <si>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</si>
  <si>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</si>
  <si>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</si>
  <si>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</si>
  <si>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</si>
  <si>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</si>
  <si>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</si>
  <si>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</si>
  <si>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</si>
  <si>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</si>
  <si>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</si>
  <si>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</si>
  <si>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</si>
  <si>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</si>
  <si>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</si>
  <si>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</si>
  <si>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</si>
  <si>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</si>
  <si>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</si>
  <si>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</si>
  <si>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</si>
  <si>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</si>
  <si>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</si>
  <si>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</si>
  <si>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</si>
  <si>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</si>
  <si>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</si>
  <si>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</si>
  <si>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</si>
  <si>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</si>
  <si>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</si>
  <si>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</si>
  <si>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</si>
  <si>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</si>
  <si>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</si>
  <si>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</si>
  <si>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</si>
  <si>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</si>
  <si>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</si>
  <si>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</si>
  <si>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</si>
  <si>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</si>
  <si>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</si>
  <si>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</si>
  <si>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</si>
  <si>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</si>
  <si>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</si>
  <si>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</si>
  <si>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</si>
  <si>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</si>
  <si>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</si>
  <si>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</si>
  <si>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</si>
  <si>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</si>
  <si>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</si>
  <si>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</si>
  <si>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</si>
  <si>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</si>
  <si>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</si>
  <si>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</si>
  <si>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</si>
  <si>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</si>
  <si>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</si>
  <si>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</si>
  <si>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</si>
  <si>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</si>
  <si>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</si>
  <si>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</si>
  <si>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</si>
  <si>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</si>
  <si>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</si>
  <si>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</si>
  <si>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</si>
  <si>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</si>
  <si>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</si>
  <si>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</si>
  <si>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</si>
  <si>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</si>
  <si>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</si>
  <si>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</si>
  <si>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</si>
  <si>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</si>
  <si>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</si>
  <si>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</si>
  <si>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</si>
  <si>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</si>
  <si>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</si>
  <si>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</si>
  <si>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</si>
  <si>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</si>
  <si>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</si>
  <si>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</si>
  <si>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</si>
  <si>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</si>
  <si>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</si>
  <si>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</si>
  <si>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</si>
  <si>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</si>
  <si>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</si>
  <si>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</si>
  <si>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</si>
  <si>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</si>
  <si>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</si>
  <si>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</si>
  <si>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</si>
  <si>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</si>
  <si>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</si>
  <si>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</si>
  <si>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</si>
  <si>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</si>
  <si>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</si>
  <si>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</si>
  <si>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</si>
  <si>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</si>
  <si>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</si>
  <si>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</si>
  <si>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</si>
  <si>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</si>
  <si>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</si>
  <si>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</si>
  <si>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</si>
  <si>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</si>
  <si>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</si>
  <si>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</si>
  <si>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</si>
  <si>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</si>
  <si>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</si>
  <si>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</si>
  <si>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</si>
  <si>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</si>
  <si>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</si>
  <si>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</si>
  <si>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</si>
  <si>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</si>
  <si>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</si>
  <si>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</si>
  <si>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</si>
  <si>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</si>
  <si>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</si>
  <si>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</si>
  <si>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</si>
  <si>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</si>
  <si>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</si>
  <si>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</si>
  <si>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</si>
  <si>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</si>
  <si>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</si>
  <si>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</si>
  <si>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</si>
  <si>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</si>
  <si>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</si>
  <si>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</si>
  <si>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</si>
  <si>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</si>
  <si>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</si>
  <si>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</si>
  <si>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</si>
  <si>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</si>
  <si>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</si>
  <si>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</si>
  <si>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</si>
  <si>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</si>
  <si>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</si>
  <si>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</si>
  <si>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</si>
  <si>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</si>
  <si>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</si>
  <si>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</si>
  <si>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</si>
  <si>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</si>
  <si>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</si>
  <si>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</si>
  <si>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</si>
  <si>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</si>
  <si>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</si>
  <si>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</si>
  <si>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</si>
  <si>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</si>
  <si>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</si>
  <si>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</si>
  <si>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</si>
  <si>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</si>
  <si>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</si>
  <si>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</si>
  <si>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</si>
  <si>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</si>
  <si>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</si>
  <si>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</si>
  <si>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</si>
  <si>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</si>
  <si>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</si>
  <si>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</si>
  <si>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</si>
  <si>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</si>
  <si>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</si>
  <si>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</si>
  <si>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</si>
  <si>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</si>
  <si>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</si>
  <si>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</si>
  <si>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</si>
  <si>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</si>
  <si>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</si>
  <si>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</si>
  <si>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</si>
  <si>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</si>
  <si>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</si>
  <si>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</si>
  <si>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</si>
  <si>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</si>
  <si>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</si>
  <si>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</si>
  <si>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</si>
  <si>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</si>
  <si>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</si>
  <si>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</si>
  <si>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</si>
  <si>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</si>
  <si>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</si>
  <si>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</si>
  <si>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</si>
  <si>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</si>
  <si>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</si>
  <si>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</si>
  <si>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</si>
  <si>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</si>
  <si>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</si>
  <si>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</si>
  <si>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</si>
  <si>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</si>
  <si>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</si>
  <si>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</si>
  <si>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</si>
  <si>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</si>
  <si>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</si>
  <si>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</si>
  <si>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</si>
  <si>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</si>
  <si>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</si>
  <si>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</si>
  <si>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</si>
  <si>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</si>
  <si>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</si>
  <si>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</si>
  <si>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</si>
  <si>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</si>
  <si>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</si>
  <si>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</si>
  <si>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</si>
  <si>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</si>
  <si>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</si>
  <si>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</si>
  <si>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</si>
  <si>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</si>
  <si>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</si>
  <si>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</si>
  <si>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</si>
  <si>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</si>
  <si>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</si>
  <si>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</si>
  <si>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</si>
  <si>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</si>
  <si>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</si>
  <si>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</si>
  <si>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</si>
  <si>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</si>
  <si>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</si>
  <si>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</si>
  <si>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</si>
  <si>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</si>
  <si>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</si>
  <si>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</si>
  <si>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</si>
  <si>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</si>
  <si>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</si>
  <si>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</si>
  <si>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</si>
  <si>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</si>
  <si>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</si>
  <si>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</si>
  <si>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</si>
  <si>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</si>
  <si>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</si>
  <si>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</si>
  <si>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</si>
  <si>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</si>
  <si>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</si>
  <si>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</si>
  <si>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</si>
  <si>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</si>
  <si>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</si>
  <si>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</si>
  <si>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</si>
  <si>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</si>
  <si>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</si>
  <si>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</si>
  <si>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</si>
  <si>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</si>
  <si>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</si>
  <si>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</si>
  <si>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</si>
  <si>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</si>
  <si>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</si>
  <si>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</si>
  <si>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</si>
  <si>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</si>
  <si>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</si>
  <si>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</si>
  <si>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</si>
  <si>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</si>
  <si>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</si>
  <si>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</si>
  <si>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</si>
  <si>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</si>
  <si>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</si>
  <si>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</si>
  <si>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</si>
  <si>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</si>
  <si>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</si>
  <si>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</si>
  <si>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</si>
  <si>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</si>
  <si>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</si>
  <si>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</si>
  <si>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</si>
  <si>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</si>
  <si>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</si>
  <si>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</si>
  <si>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</si>
  <si>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</si>
  <si>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</si>
  <si>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</si>
  <si>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</si>
  <si>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</si>
  <si>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</si>
  <si>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</si>
  <si>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</si>
  <si>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</si>
  <si>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</si>
  <si>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</si>
  <si>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</si>
  <si>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</si>
  <si>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</si>
  <si>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</si>
  <si>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</si>
  <si>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</si>
  <si>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</si>
  <si>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</si>
  <si>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</si>
  <si>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</si>
  <si>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</si>
  <si>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</si>
  <si>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</si>
  <si>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</si>
  <si>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</si>
  <si>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</si>
  <si>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</si>
  <si>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</si>
  <si>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</si>
  <si>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</si>
  <si>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</si>
  <si>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</si>
  <si>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</si>
  <si>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</si>
  <si>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</si>
  <si>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</si>
  <si>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</si>
  <si>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</si>
  <si>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</si>
  <si>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</si>
  <si>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</si>
  <si>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</si>
  <si>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</si>
  <si>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</si>
  <si>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</si>
  <si>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</si>
  <si>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</si>
  <si>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</si>
  <si>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</si>
  <si>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</si>
  <si>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</si>
  <si>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</si>
  <si>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</si>
  <si>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</si>
  <si>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</si>
  <si>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</si>
  <si>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</si>
  <si>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</si>
  <si>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</si>
  <si>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</si>
  <si>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</si>
  <si>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</si>
  <si>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</si>
  <si>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</si>
  <si>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</si>
  <si>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</si>
  <si>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</si>
  <si>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</si>
  <si>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</si>
  <si>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</si>
  <si>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</si>
  <si>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</si>
  <si>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</si>
  <si>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</si>
  <si>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</si>
  <si>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</si>
  <si>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</si>
  <si>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</si>
  <si>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</si>
  <si>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</si>
  <si>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</si>
  <si>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</si>
  <si>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</si>
  <si>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</si>
  <si>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</si>
  <si>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</si>
  <si>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</si>
  <si>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</si>
  <si>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</si>
  <si>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</si>
  <si>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</si>
  <si>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</si>
  <si>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</si>
  <si>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</si>
  <si>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</si>
  <si>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</si>
  <si>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</si>
  <si>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</si>
  <si>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</si>
  <si>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</si>
  <si>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</si>
  <si>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</si>
  <si>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</si>
  <si>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</si>
  <si>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</si>
  <si>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</si>
  <si>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</si>
  <si>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</si>
  <si>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</si>
  <si>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</si>
  <si>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</si>
  <si>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</si>
  <si>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</si>
  <si>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</si>
  <si>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</si>
  <si>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</si>
  <si>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</si>
  <si>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</si>
  <si>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</si>
  <si>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</si>
  <si>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</si>
  <si>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</si>
  <si>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</si>
  <si>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</si>
  <si>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</si>
  <si>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</si>
  <si>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</si>
  <si>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</si>
  <si>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</si>
  <si>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</si>
  <si>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</si>
  <si>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</si>
  <si>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</si>
  <si>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</si>
  <si>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</si>
  <si>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</si>
  <si>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</si>
  <si>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</si>
  <si>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</si>
  <si>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</si>
  <si>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</si>
  <si>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</si>
  <si>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</si>
  <si>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</si>
  <si>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</si>
  <si>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</si>
  <si>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</si>
  <si>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</si>
  <si>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</si>
  <si>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</si>
  <si>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</si>
  <si>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</si>
  <si>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</si>
  <si>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</si>
  <si>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</si>
  <si>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</si>
  <si>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</si>
  <si>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</si>
  <si>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</si>
  <si>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</si>
  <si>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</si>
  <si>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</si>
  <si>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</si>
  <si>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</si>
  <si>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</si>
  <si>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</si>
  <si>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</si>
  <si>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</si>
  <si>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</si>
  <si>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</si>
  <si>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</si>
  <si>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</si>
  <si>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</si>
  <si>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</si>
  <si>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</si>
  <si>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</si>
  <si>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</si>
  <si>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</si>
  <si>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</si>
  <si>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</si>
  <si>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</si>
  <si>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</si>
  <si>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</si>
  <si>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</si>
  <si>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</si>
  <si>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</si>
  <si>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</si>
  <si>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</si>
  <si>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</si>
  <si>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</si>
  <si>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</si>
  <si>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</si>
  <si>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</si>
  <si>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</si>
  <si>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</si>
  <si>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</si>
  <si>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</si>
  <si>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</si>
  <si>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</si>
  <si>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</si>
  <si>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</si>
  <si>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</si>
  <si>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</si>
  <si>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</si>
  <si>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</si>
  <si>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</si>
  <si>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</si>
  <si>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</si>
  <si>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</si>
  <si>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</si>
  <si>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</si>
  <si>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</si>
  <si>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</si>
  <si>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</si>
  <si>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</si>
  <si>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</si>
  <si>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</si>
  <si>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</si>
  <si>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</si>
  <si>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</si>
  <si>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</si>
  <si>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</si>
  <si>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</si>
  <si>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</si>
  <si>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</si>
  <si>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</si>
  <si>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</si>
  <si>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</si>
  <si>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</si>
  <si>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</si>
  <si>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</si>
  <si>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</si>
  <si>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</si>
  <si>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</si>
  <si>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</si>
  <si>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</si>
  <si>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</si>
  <si>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</si>
  <si>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</si>
  <si>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</si>
  <si>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</si>
  <si>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</si>
  <si>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</si>
  <si>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</si>
  <si>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</si>
  <si>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</si>
  <si>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</si>
  <si>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</si>
  <si>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</si>
  <si>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</si>
  <si>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</si>
  <si>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</si>
  <si>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</si>
  <si>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</si>
  <si>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</si>
  <si>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</si>
  <si>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</si>
  <si>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</si>
  <si>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</si>
  <si>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</si>
  <si>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</si>
  <si>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</si>
  <si>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</si>
  <si>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</si>
  <si>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</si>
  <si>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</si>
  <si>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</si>
  <si>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</si>
  <si>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</si>
  <si>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</si>
  <si>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</si>
  <si>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</si>
  <si>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</si>
  <si>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</si>
  <si>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</si>
  <si>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</si>
  <si>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</si>
  <si>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</si>
  <si>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</si>
  <si>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</si>
  <si>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</si>
  <si>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</si>
  <si>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</si>
  <si>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</si>
  <si>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</si>
  <si>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</si>
  <si>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</si>
  <si>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</si>
  <si>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</si>
  <si>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</si>
  <si>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</si>
  <si>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</si>
  <si>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</si>
  <si>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</si>
  <si>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</si>
  <si>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</si>
  <si>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</si>
  <si>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</si>
  <si>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</si>
  <si>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</si>
  <si>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</si>
  <si>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</si>
  <si>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</si>
  <si>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</si>
  <si>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</si>
  <si>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</si>
  <si>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</si>
  <si>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</si>
  <si>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</si>
  <si>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</si>
  <si>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</si>
  <si>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</si>
  <si>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</si>
  <si>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</si>
  <si>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</si>
  <si>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</si>
  <si>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</si>
  <si>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</si>
  <si>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</si>
  <si>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</si>
  <si>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</si>
  <si>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</si>
  <si>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</si>
  <si>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</si>
  <si>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</si>
  <si>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</si>
  <si>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</si>
  <si>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</si>
  <si>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</si>
  <si>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</si>
  <si>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</si>
  <si>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</si>
  <si>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</si>
  <si>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</si>
  <si>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</si>
  <si>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</si>
  <si>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</si>
  <si>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</si>
  <si>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</si>
  <si>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</si>
  <si>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</si>
  <si>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</si>
  <si>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</si>
  <si>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</si>
  <si>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</si>
  <si>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</si>
  <si>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</si>
  <si>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</si>
  <si>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</si>
  <si>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</si>
  <si>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</si>
  <si>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</si>
  <si>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</si>
  <si>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</si>
  <si>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</si>
  <si>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</si>
  <si>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</si>
  <si>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</si>
  <si>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</si>
  <si>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</si>
  <si>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</si>
  <si>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</si>
  <si>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</si>
  <si>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</si>
  <si>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</si>
  <si>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</si>
  <si>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</si>
  <si>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</si>
  <si>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</si>
  <si>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</si>
  <si>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</si>
  <si>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</si>
  <si>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</si>
  <si>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</si>
  <si>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</si>
  <si>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</si>
  <si>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</si>
  <si>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</si>
  <si>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</si>
  <si>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</si>
  <si>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</si>
  <si>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</si>
  <si>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</si>
  <si>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</si>
  <si>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</si>
  <si>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</si>
  <si>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</si>
  <si>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</si>
  <si>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</si>
  <si>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</si>
  <si>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</si>
  <si>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</si>
  <si>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</si>
  <si>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</si>
  <si>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</si>
  <si>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</si>
  <si>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</si>
  <si>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</si>
  <si>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</si>
  <si>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</si>
  <si>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</si>
  <si>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</si>
  <si>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</si>
  <si>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</si>
  <si>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</si>
  <si>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</si>
  <si>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</si>
  <si>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</si>
  <si>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</si>
  <si>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</si>
  <si>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</si>
  <si>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</si>
  <si>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</si>
  <si>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</si>
  <si>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</si>
  <si>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</si>
  <si>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</si>
  <si>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</si>
  <si>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</si>
  <si>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</si>
  <si>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</si>
  <si>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</si>
  <si>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</si>
  <si>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</si>
  <si>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</si>
  <si>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</si>
  <si>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</si>
  <si>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</si>
  <si>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</si>
  <si>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</si>
  <si>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</si>
  <si>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</si>
  <si>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</si>
  <si>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</si>
  <si>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</si>
  <si>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</si>
  <si>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</si>
  <si>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</si>
  <si>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</si>
  <si>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</si>
  <si>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</si>
  <si>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</si>
  <si>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</si>
  <si>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</si>
  <si>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</si>
  <si>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</si>
  <si>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</si>
  <si>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</si>
  <si>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</si>
  <si>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</si>
  <si>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</si>
  <si>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</si>
  <si>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</si>
  <si>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</si>
  <si>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</si>
  <si>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</si>
  <si>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</si>
  <si>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</si>
  <si>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</si>
  <si>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</si>
  <si>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</si>
  <si>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</si>
  <si>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</si>
  <si>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</si>
  <si>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</si>
  <si>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</si>
  <si>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</si>
  <si>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</si>
  <si>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</si>
  <si>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</si>
  <si>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</si>
  <si>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</si>
  <si>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</si>
  <si>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</si>
  <si>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</si>
  <si>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</si>
  <si>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</si>
  <si>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</si>
  <si>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</si>
  <si>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</si>
  <si>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</si>
  <si>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</si>
  <si>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</si>
  <si>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</si>
  <si>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</si>
  <si>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</si>
  <si>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</si>
  <si>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</si>
  <si>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</si>
  <si>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</si>
  <si>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</si>
  <si>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</si>
  <si>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</si>
  <si>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</si>
  <si>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</si>
  <si>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</si>
  <si>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</si>
  <si>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</si>
  <si>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</si>
  <si>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</si>
  <si>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</si>
  <si>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</si>
  <si>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</si>
  <si>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</si>
  <si>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</si>
  <si>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</si>
  <si>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</si>
  <si>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</si>
  <si>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</si>
  <si>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</si>
  <si>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</si>
  <si>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</si>
  <si>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</si>
  <si>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</si>
  <si>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</si>
  <si>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</si>
  <si>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</si>
  <si>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</si>
  <si>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</si>
  <si>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</si>
  <si>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</si>
  <si>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</si>
  <si>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</si>
  <si>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</si>
  <si>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</si>
  <si>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</si>
  <si>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</si>
  <si>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</si>
  <si>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</si>
  <si>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</si>
  <si>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</si>
  <si>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</si>
  <si>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</si>
  <si>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</si>
  <si>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</si>
  <si>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</si>
  <si>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</si>
  <si>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</si>
  <si>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</si>
  <si>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</si>
  <si>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</si>
  <si>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</si>
  <si>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</si>
  <si>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</si>
  <si>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</si>
  <si>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</si>
  <si>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</si>
  <si>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</si>
  <si>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</si>
  <si>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</si>
  <si>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</si>
  <si>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</si>
  <si>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</si>
  <si>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</si>
  <si>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</si>
  <si>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</si>
  <si>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</si>
  <si>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</si>
  <si>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</si>
  <si>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</si>
  <si>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</si>
  <si>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</si>
  <si>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</si>
  <si>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</si>
  <si>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</si>
  <si>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</si>
  <si>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</si>
  <si>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</si>
  <si>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</si>
  <si>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</si>
  <si>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</si>
  <si>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</si>
  <si>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</si>
  <si>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</si>
  <si>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</si>
  <si>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</si>
  <si>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</si>
  <si>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</si>
  <si>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</si>
  <si>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</si>
  <si>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</si>
  <si>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</si>
  <si>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</si>
  <si>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</si>
  <si>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</si>
  <si>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</si>
  <si>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</si>
  <si>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</si>
  <si>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</si>
  <si>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</si>
  <si>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</si>
  <si>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</si>
  <si>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</si>
  <si>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</si>
  <si>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</si>
  <si>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</si>
  <si>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</si>
  <si>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</si>
  <si>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</si>
  <si>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</si>
  <si>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</si>
  <si>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</si>
  <si>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</si>
  <si>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</si>
  <si>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</si>
  <si>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</si>
  <si>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</si>
  <si>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</si>
  <si>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</si>
  <si>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</si>
  <si>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</si>
  <si>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</si>
  <si>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</si>
  <si>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</si>
  <si>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</si>
  <si>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</si>
  <si>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</si>
  <si>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</si>
  <si>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</si>
  <si>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</si>
  <si>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</si>
  <si>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</si>
  <si>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</si>
  <si>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</si>
  <si>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</si>
  <si>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</si>
  <si>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</si>
  <si>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</si>
  <si>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</si>
  <si>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</si>
  <si>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</si>
  <si>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</si>
  <si>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</si>
  <si>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</si>
  <si>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</si>
  <si>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</si>
  <si>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</si>
  <si>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</si>
  <si>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</si>
  <si>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</si>
  <si>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</si>
  <si>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</si>
  <si>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</si>
  <si>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</si>
  <si>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</si>
  <si>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</si>
  <si>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</si>
  <si>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</si>
  <si>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</si>
  <si>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</si>
  <si>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</si>
  <si>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</si>
  <si>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</si>
  <si>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</si>
  <si>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</si>
  <si>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</si>
  <si>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</si>
  <si>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</si>
  <si>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</si>
  <si>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</si>
  <si>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</si>
  <si>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</si>
  <si>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</si>
  <si>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</si>
  <si>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</si>
  <si>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</si>
  <si>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</si>
  <si>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</si>
  <si>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</si>
  <si>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</si>
  <si>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</si>
  <si>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</si>
  <si>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</si>
  <si>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</si>
  <si>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</si>
  <si>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</si>
  <si>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</si>
  <si>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</si>
  <si>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</si>
  <si>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</si>
  <si>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</si>
  <si>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</si>
  <si>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</si>
  <si>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</si>
  <si>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</si>
  <si>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</si>
  <si>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</si>
  <si>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</si>
  <si>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</si>
  <si>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</si>
  <si>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</si>
  <si>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</si>
  <si>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</si>
  <si>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</si>
  <si>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</si>
  <si>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</si>
  <si>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</si>
  <si>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</si>
  <si>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</si>
  <si>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</si>
  <si>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</si>
  <si>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</si>
  <si>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</si>
  <si>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</si>
  <si>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</si>
  <si>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</si>
  <si>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</si>
  <si>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</si>
  <si>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</si>
  <si>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</si>
  <si>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</si>
  <si>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</si>
  <si>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</si>
  <si>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</si>
  <si>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</si>
  <si>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</si>
  <si>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</si>
  <si>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</si>
  <si>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</si>
  <si>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</si>
  <si>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</si>
  <si>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</si>
  <si>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</si>
  <si>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</si>
  <si>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</si>
  <si>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</si>
  <si>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</si>
  <si>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</si>
  <si>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</si>
  <si>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</si>
  <si>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</si>
  <si>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</si>
  <si>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</si>
  <si>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</si>
  <si>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</si>
  <si>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</si>
  <si>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</si>
  <si>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</si>
  <si>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</si>
  <si>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</si>
  <si>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</si>
  <si>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</si>
  <si>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</si>
  <si>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</si>
  <si>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</si>
  <si>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</si>
  <si>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</si>
  <si>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</si>
  <si>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</si>
  <si>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</si>
  <si>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</si>
  <si>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</si>
  <si>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</si>
  <si>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</si>
  <si>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</si>
  <si>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</si>
  <si>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</si>
  <si>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</si>
  <si>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</si>
  <si>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</si>
  <si>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</si>
  <si>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</si>
  <si>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</si>
  <si>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</si>
  <si>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</si>
  <si>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</si>
  <si>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</si>
  <si>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</si>
  <si>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</si>
  <si>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</si>
  <si>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</si>
  <si>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</si>
  <si>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</si>
  <si>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</si>
  <si>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</si>
  <si>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</si>
  <si>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</si>
  <si>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</si>
  <si>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</si>
  <si>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</si>
  <si>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</si>
  <si>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</si>
  <si>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</si>
  <si>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</si>
  <si>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</si>
  <si>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</si>
  <si>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</si>
  <si>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</si>
  <si>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</si>
  <si>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</si>
  <si>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</si>
  <si>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</si>
  <si>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</si>
  <si>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</si>
  <si>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</si>
  <si>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</si>
  <si>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</si>
  <si>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</si>
  <si>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</si>
  <si>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</si>
  <si>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</si>
  <si>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</si>
  <si>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</si>
  <si>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</si>
  <si>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</si>
  <si>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</si>
  <si>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</si>
  <si>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</si>
  <si>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</si>
  <si>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</si>
  <si>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</si>
  <si>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</si>
  <si>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</si>
  <si>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</si>
  <si>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</si>
  <si>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</si>
  <si>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</si>
  <si>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</si>
  <si>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</si>
  <si>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</si>
  <si>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</si>
  <si>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</si>
  <si>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</si>
  <si>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</si>
  <si>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</si>
  <si>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</si>
  <si>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</si>
  <si>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</si>
  <si>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</si>
  <si>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</si>
  <si>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</si>
  <si>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</si>
  <si>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</si>
  <si>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</si>
  <si>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</si>
  <si>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</si>
  <si>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</si>
  <si>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</si>
  <si>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</si>
  <si>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</si>
  <si>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</si>
  <si>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</si>
  <si>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</si>
  <si>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</si>
  <si>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</si>
  <si>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</si>
  <si>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</si>
  <si>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</si>
  <si>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</si>
  <si>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</si>
  <si>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</si>
  <si>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</si>
  <si>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</si>
  <si>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</si>
  <si>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</si>
  <si>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</si>
  <si>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</si>
  <si>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</si>
  <si>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</si>
  <si>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</si>
  <si>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</si>
  <si>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</si>
  <si>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</si>
  <si>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</si>
  <si>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</si>
  <si>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</si>
  <si>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</si>
  <si>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</si>
  <si>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</si>
  <si>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</si>
  <si>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</si>
  <si>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</si>
  <si>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</si>
  <si>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</si>
  <si>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</si>
  <si>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</si>
  <si>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</si>
  <si>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</si>
  <si>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</si>
  <si>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</si>
  <si>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</si>
  <si>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</si>
  <si>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</si>
  <si>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</si>
  <si>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</si>
  <si>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</si>
  <si>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</si>
  <si>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</si>
  <si>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</si>
  <si>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</si>
  <si>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</si>
  <si>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</si>
  <si>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</si>
  <si>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</si>
  <si>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</si>
  <si>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</si>
  <si>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</si>
  <si>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</si>
  <si>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</si>
  <si>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</si>
  <si>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</si>
  <si>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</si>
  <si>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</si>
  <si>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</si>
  <si>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</si>
  <si>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</si>
  <si>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</si>
  <si>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</si>
  <si>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</si>
  <si>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</si>
  <si>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</si>
  <si>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</si>
  <si>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</si>
  <si>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</si>
  <si>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</si>
  <si>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</si>
  <si>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</si>
  <si>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</si>
  <si>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</si>
  <si>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</si>
  <si>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</si>
  <si>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</si>
  <si>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</si>
  <si>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</si>
  <si>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</si>
  <si>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</si>
  <si>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</si>
  <si>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</si>
  <si>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</si>
  <si>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</si>
  <si>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</si>
  <si>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</si>
  <si>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</si>
  <si>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</si>
  <si>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</si>
  <si>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</si>
  <si>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</si>
  <si>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</si>
  <si>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</si>
  <si>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</si>
  <si>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</si>
  <si>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</si>
  <si>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</si>
  <si>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</si>
  <si>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</si>
  <si>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</si>
  <si>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</si>
  <si>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</si>
  <si>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</si>
  <si>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</si>
  <si>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</si>
  <si>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</si>
  <si>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</si>
  <si>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</si>
  <si>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</si>
  <si>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</si>
  <si>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</si>
  <si>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</si>
  <si>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</si>
  <si>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</si>
  <si>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</si>
  <si>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</si>
  <si>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</si>
  <si>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</si>
  <si>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</si>
  <si>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</si>
  <si>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</si>
  <si>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</si>
  <si>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</si>
  <si>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</si>
  <si>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</si>
  <si>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</si>
  <si>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</si>
  <si>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</si>
  <si>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</si>
  <si>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</si>
  <si>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</si>
  <si>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</si>
  <si>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</si>
  <si>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</si>
  <si>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</si>
  <si>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</si>
  <si>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</si>
  <si>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</si>
  <si>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</si>
  <si>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</si>
  <si>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</si>
  <si>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</si>
  <si>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</si>
  <si>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</si>
  <si>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</si>
  <si>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</si>
  <si>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</si>
  <si>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</si>
  <si>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</si>
  <si>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</si>
  <si>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</si>
  <si>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</si>
  <si>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</si>
  <si>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</si>
  <si>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</si>
  <si>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</si>
  <si>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</si>
  <si>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</si>
  <si>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</si>
  <si>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</si>
  <si>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</si>
  <si>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</si>
  <si>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</si>
  <si>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</si>
  <si>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</si>
  <si>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</si>
  <si>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</si>
  <si>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</si>
  <si>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</si>
  <si>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</si>
  <si>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</si>
  <si>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</si>
  <si>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</si>
  <si>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</si>
  <si>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</si>
  <si>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</si>
  <si>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</si>
  <si>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</si>
  <si>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</si>
  <si>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</si>
  <si>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</si>
  <si>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</si>
  <si>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</si>
  <si>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</si>
  <si>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</si>
  <si>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</si>
  <si>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</si>
  <si>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</si>
  <si>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</si>
  <si>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</si>
  <si>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</si>
  <si>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</si>
  <si>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</si>
  <si>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</si>
  <si>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</si>
  <si>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</si>
  <si>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</si>
  <si>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</si>
  <si>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</si>
  <si>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</si>
  <si>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</si>
  <si>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</si>
  <si>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</si>
  <si>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</si>
  <si>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</si>
  <si>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</si>
  <si>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</si>
  <si>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</si>
  <si>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</si>
  <si>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</si>
  <si>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</si>
  <si>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</si>
  <si>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</si>
  <si>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</si>
  <si>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</si>
  <si>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</si>
  <si>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</si>
  <si>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</si>
  <si>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</si>
  <si>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</si>
  <si>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</si>
  <si>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</si>
  <si>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</si>
  <si>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</si>
  <si>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</si>
  <si>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</si>
  <si>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</si>
  <si>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</si>
  <si>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</si>
  <si>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</si>
  <si>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</si>
  <si>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</si>
  <si>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</si>
  <si>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</si>
  <si>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</si>
  <si>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</si>
  <si>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</si>
  <si>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</si>
  <si>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</si>
  <si>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</si>
  <si>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</si>
  <si>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</si>
  <si>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</si>
  <si>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</si>
  <si>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</si>
  <si>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</si>
  <si>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</si>
  <si>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</si>
  <si>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</si>
  <si>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</si>
  <si>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</si>
  <si>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</si>
  <si>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</si>
  <si>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</si>
  <si>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</si>
  <si>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</si>
  <si>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</si>
  <si>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</si>
  <si>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</si>
  <si>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</si>
  <si>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</si>
  <si>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</si>
  <si>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</si>
  <si>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</si>
  <si>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</si>
  <si>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</si>
  <si>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</si>
  <si>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</si>
  <si>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</si>
  <si>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</si>
  <si>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</si>
  <si>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</si>
  <si>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</si>
  <si>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</si>
  <si>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</si>
  <si>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</si>
  <si>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</si>
  <si>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</si>
  <si>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</si>
  <si>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</si>
  <si>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</si>
  <si>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</si>
  <si>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</si>
  <si>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</si>
  <si>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</si>
  <si>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</si>
  <si>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</si>
  <si>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</si>
  <si>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</si>
  <si>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</si>
  <si>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</si>
  <si>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</si>
  <si>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</si>
  <si>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</si>
  <si>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</si>
  <si>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</si>
  <si>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</si>
  <si>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</si>
  <si>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</si>
  <si>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</si>
  <si>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</si>
  <si>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</si>
  <si>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</si>
  <si>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</si>
  <si>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</si>
  <si>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</si>
  <si>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</si>
  <si>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</si>
  <si>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</si>
  <si>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</si>
  <si>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</si>
  <si>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</si>
  <si>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</si>
  <si>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</si>
  <si>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</si>
  <si>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</si>
  <si>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</si>
  <si>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</si>
  <si>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</si>
  <si>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</si>
  <si>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</si>
  <si>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</si>
  <si>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</si>
  <si>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</si>
  <si>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</si>
  <si>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</si>
  <si>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</si>
  <si>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</si>
  <si>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</si>
  <si>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</si>
  <si>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</si>
  <si>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</si>
  <si>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</si>
  <si>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</si>
  <si>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</si>
  <si>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</si>
  <si>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</si>
  <si>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</si>
  <si>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</si>
  <si>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</si>
  <si>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</si>
  <si>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</si>
  <si>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</si>
  <si>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</si>
  <si>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</si>
  <si>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</si>
  <si>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</si>
  <si>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</si>
  <si>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</si>
  <si>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</si>
  <si>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</si>
  <si>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</si>
  <si>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</si>
  <si>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</si>
  <si>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</si>
  <si>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</si>
  <si>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</si>
  <si>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</si>
  <si>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</si>
  <si>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</si>
  <si>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</si>
  <si>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</si>
  <si>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</si>
  <si>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</si>
  <si>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</si>
  <si>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</si>
  <si>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</si>
  <si>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</si>
  <si>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</si>
  <si>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</si>
  <si>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</si>
  <si>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</si>
  <si>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</si>
  <si>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</si>
  <si>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</si>
  <si>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</si>
  <si>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</si>
  <si>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</si>
  <si>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</si>
  <si>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</si>
  <si>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</si>
  <si>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</si>
  <si>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</si>
  <si>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</si>
  <si>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</si>
  <si>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</si>
  <si>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</si>
  <si>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</si>
  <si>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</si>
  <si>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</si>
  <si>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</si>
  <si>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</si>
  <si>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</si>
  <si>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</si>
  <si>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</si>
  <si>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</si>
  <si>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</si>
  <si>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</si>
  <si>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</si>
  <si>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</si>
  <si>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</si>
  <si>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</si>
  <si>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</si>
  <si>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</si>
  <si>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</si>
  <si>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</si>
  <si>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</si>
  <si>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</si>
  <si>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</si>
  <si>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</si>
  <si>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</si>
  <si>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</si>
  <si>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</si>
  <si>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</si>
  <si>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</si>
  <si>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</si>
  <si>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</si>
  <si>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</si>
  <si>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</si>
  <si>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</si>
  <si>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</si>
  <si>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</si>
  <si>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</si>
  <si>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</si>
  <si>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</si>
  <si>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</si>
  <si>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</si>
  <si>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</si>
  <si>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</si>
  <si>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</si>
  <si>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</si>
  <si>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</si>
  <si>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</si>
  <si>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</si>
  <si>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</si>
  <si>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</si>
  <si>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</si>
  <si>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</si>
  <si>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</si>
  <si>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</si>
  <si>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</si>
  <si>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</si>
  <si>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</si>
  <si>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</si>
  <si>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</si>
  <si>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</si>
  <si>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</si>
  <si>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</si>
  <si>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</si>
  <si>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</si>
  <si>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</si>
  <si>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</si>
  <si>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</si>
  <si>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</si>
  <si>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</si>
  <si>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</si>
  <si>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</si>
  <si>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</si>
  <si>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</si>
  <si>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</si>
  <si>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</si>
  <si>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</si>
  <si>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</si>
  <si>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</si>
  <si>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</si>
  <si>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</si>
  <si>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</si>
  <si>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</si>
  <si>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</si>
  <si>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</si>
  <si>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</si>
  <si>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</si>
  <si>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</si>
  <si>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</si>
  <si>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</si>
  <si>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</si>
  <si>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</si>
  <si>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</si>
  <si>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</si>
  <si>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</si>
  <si>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</si>
  <si>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</si>
  <si>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</si>
  <si>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</si>
  <si>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</si>
  <si>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</si>
  <si>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</si>
  <si>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</si>
  <si>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</si>
  <si>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</si>
  <si>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</si>
  <si>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</si>
  <si>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</si>
  <si>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</si>
  <si>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</si>
  <si>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</si>
  <si>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</si>
  <si>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</si>
  <si>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</si>
  <si>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</si>
  <si>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</si>
  <si>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</si>
  <si>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</si>
  <si>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</si>
  <si>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</si>
  <si>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</si>
  <si>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</si>
  <si>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</si>
  <si>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</si>
  <si>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</si>
  <si>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</si>
  <si>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</si>
  <si>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</si>
  <si>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</si>
  <si>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</si>
  <si>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</si>
  <si>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</si>
  <si>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</si>
  <si>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</si>
  <si>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</si>
  <si>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</si>
  <si>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</si>
  <si>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</si>
  <si>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</si>
  <si>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</si>
  <si>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</si>
  <si>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</si>
  <si>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</si>
  <si>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</si>
  <si>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</si>
  <si>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</si>
  <si>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</si>
  <si>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</si>
  <si>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</si>
  <si>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</si>
  <si>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</si>
  <si>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</si>
  <si>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</si>
  <si>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</si>
  <si>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</si>
  <si>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</si>
  <si>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</si>
  <si>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</si>
  <si>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</si>
  <si>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</si>
  <si>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</si>
  <si>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</si>
  <si>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</si>
  <si>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</si>
  <si>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</si>
  <si>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</si>
  <si>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</si>
  <si>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</si>
  <si>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</si>
  <si>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</si>
  <si>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</si>
  <si>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</si>
  <si>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</si>
  <si>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</si>
  <si>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</si>
  <si>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</si>
  <si>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</si>
  <si>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</si>
  <si>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</si>
  <si>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</si>
  <si>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</si>
  <si>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</si>
  <si>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</si>
  <si>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</si>
  <si>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</si>
  <si>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</si>
  <si>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</si>
  <si>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</si>
  <si>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</si>
  <si>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</si>
  <si>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</si>
  <si>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</si>
  <si>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</si>
  <si>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</si>
  <si>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</si>
  <si>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</si>
  <si>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</si>
  <si>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</si>
  <si>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</si>
  <si>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</si>
  <si>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</si>
  <si>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</si>
  <si>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</si>
  <si>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</si>
  <si>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</si>
  <si>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</si>
  <si>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</si>
  <si>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</si>
  <si>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</si>
  <si>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</si>
  <si>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</si>
  <si>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</si>
  <si>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</si>
  <si>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</si>
  <si>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</si>
  <si>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</si>
  <si>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</si>
  <si>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</si>
  <si>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</si>
  <si>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</si>
  <si>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</si>
  <si>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</si>
  <si>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</si>
  <si>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</si>
  <si>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</si>
  <si>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</si>
  <si>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</si>
  <si>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</si>
  <si>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</si>
  <si>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</si>
  <si>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</si>
  <si>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</si>
  <si>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</si>
  <si>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</si>
  <si>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</si>
  <si>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</si>
  <si>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</si>
  <si>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</si>
  <si>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</si>
  <si>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</si>
  <si>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</si>
  <si>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</si>
  <si>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</si>
  <si>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</si>
  <si>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</si>
  <si>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</si>
  <si>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</si>
  <si>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</si>
  <si>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</si>
  <si>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</si>
  <si>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</si>
  <si>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</si>
  <si>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</si>
  <si>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</si>
  <si>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</si>
  <si>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</si>
  <si>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</si>
  <si>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</si>
  <si>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</si>
  <si>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</si>
  <si>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</si>
  <si>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</si>
  <si>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</si>
  <si>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</si>
  <si>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</si>
  <si>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</si>
  <si>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</si>
  <si>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</si>
  <si>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</si>
  <si>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</si>
  <si>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</si>
  <si>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</si>
  <si>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</si>
  <si>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</si>
  <si>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</si>
  <si>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</si>
  <si>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</si>
  <si>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</si>
  <si>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</si>
  <si>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</si>
  <si>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</si>
  <si>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</si>
  <si>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</si>
  <si>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</si>
  <si>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</si>
  <si>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</si>
  <si>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</si>
  <si>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</si>
  <si>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</si>
  <si>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</si>
  <si>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</si>
  <si>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</si>
  <si>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</si>
  <si>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</si>
  <si>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</si>
  <si>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</si>
  <si>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</si>
  <si>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</si>
  <si>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</si>
  <si>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</si>
  <si>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</si>
  <si>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</si>
  <si>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</si>
  <si>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</si>
  <si>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</si>
  <si>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</si>
  <si>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</si>
  <si>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</si>
  <si>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</si>
  <si>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</si>
  <si>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</si>
  <si>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</si>
  <si>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</si>
  <si>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</si>
  <si>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</si>
  <si>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</si>
  <si>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</si>
  <si>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</si>
  <si>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</si>
  <si>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</si>
  <si>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</si>
  <si>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</si>
  <si>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</si>
  <si>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</si>
  <si>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</si>
  <si>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</si>
  <si>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</si>
  <si>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</si>
  <si>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</si>
  <si>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</si>
  <si>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</si>
  <si>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</si>
  <si>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</si>
  <si>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</si>
  <si>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</si>
  <si>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</si>
  <si>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</si>
  <si>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</si>
  <si>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</si>
  <si>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</si>
  <si>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</si>
  <si>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</si>
  <si>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</si>
  <si>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</si>
  <si>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</si>
  <si>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</si>
  <si>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</si>
  <si>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</si>
  <si>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</si>
  <si>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</si>
  <si>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</si>
  <si>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</si>
  <si>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</si>
  <si>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</si>
  <si>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</si>
  <si>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</si>
  <si>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</si>
  <si>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</si>
  <si>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</si>
  <si>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</si>
  <si>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</si>
  <si>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</si>
  <si>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</si>
  <si>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</si>
  <si>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</si>
  <si>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</si>
  <si>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</si>
  <si>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</si>
  <si>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</si>
  <si>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</si>
  <si>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</si>
  <si>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</si>
  <si>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</si>
  <si>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</si>
  <si>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</si>
  <si>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</si>
  <si>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</si>
  <si>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</si>
  <si>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</si>
  <si>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</si>
  <si>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</si>
  <si>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</si>
  <si>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</si>
  <si>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</si>
  <si>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</si>
  <si>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</si>
  <si>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</si>
  <si>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</si>
  <si>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</si>
  <si>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</si>
  <si>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</si>
  <si>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</si>
  <si>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</si>
  <si>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</si>
  <si>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</si>
  <si>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</si>
  <si>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</si>
  <si>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</si>
  <si>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</si>
  <si>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</si>
  <si>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</si>
  <si>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</si>
  <si>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</si>
  <si>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</si>
  <si>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</si>
  <si>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</si>
  <si>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</si>
  <si>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</si>
  <si>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</si>
  <si>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</si>
  <si>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</si>
  <si>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</si>
  <si>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</si>
  <si>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</si>
  <si>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</si>
  <si>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</si>
  <si>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</si>
  <si>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</si>
  <si>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</si>
  <si>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</si>
  <si>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</si>
  <si>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</si>
  <si>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</si>
  <si>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</si>
  <si>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</si>
  <si>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</si>
  <si>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</si>
  <si>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</si>
  <si>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</si>
  <si>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</si>
  <si>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</si>
  <si>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</si>
  <si>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</si>
  <si>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</si>
  <si>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</si>
  <si>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</si>
  <si>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</si>
  <si>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</si>
  <si>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</si>
  <si>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</si>
  <si>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</si>
  <si>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</si>
  <si>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</si>
  <si>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</si>
  <si>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</si>
  <si>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</si>
  <si>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</si>
  <si>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</si>
  <si>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</si>
  <si>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</si>
  <si>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</si>
  <si>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</si>
  <si>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</si>
  <si>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</si>
  <si>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</si>
  <si>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</si>
  <si>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</si>
  <si>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</si>
  <si>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</si>
  <si>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</si>
  <si>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</si>
  <si>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</si>
  <si>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</si>
  <si>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</si>
  <si>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</si>
  <si>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</si>
  <si>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</si>
  <si>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</si>
  <si>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</si>
  <si>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</si>
  <si>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</si>
  <si>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</si>
  <si>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</si>
  <si>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</si>
  <si>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</si>
  <si>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</si>
  <si>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</si>
  <si>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</si>
  <si>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</si>
  <si>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</si>
  <si>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</si>
  <si>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</si>
  <si>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</si>
  <si>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</si>
  <si>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</si>
  <si>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</si>
  <si>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</si>
  <si>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</si>
  <si>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</si>
  <si>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</si>
  <si>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</si>
  <si>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</si>
  <si>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</si>
  <si>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</si>
  <si>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</si>
  <si>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</si>
  <si>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</si>
  <si>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</si>
  <si>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</si>
  <si>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</si>
  <si>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</si>
  <si>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</si>
  <si>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</si>
  <si>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</si>
  <si>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</si>
  <si>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</si>
  <si>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</si>
  <si>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</si>
  <si>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</si>
  <si>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</si>
  <si>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</si>
  <si>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</si>
  <si>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</si>
  <si>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</si>
  <si>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</si>
  <si>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</si>
  <si>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</si>
  <si>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</si>
  <si>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</si>
  <si>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</si>
  <si>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</si>
  <si>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</si>
  <si>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</si>
  <si>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</si>
  <si>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</si>
  <si>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</si>
  <si>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</si>
  <si>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</si>
  <si>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</si>
  <si>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</si>
  <si>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</si>
  <si>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</si>
  <si>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</si>
  <si>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</si>
  <si>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</si>
  <si>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</si>
  <si>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</si>
  <si>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</si>
  <si>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</si>
  <si>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</si>
  <si>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</si>
  <si>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</si>
  <si>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</si>
  <si>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</si>
  <si>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</si>
  <si>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</si>
  <si>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</si>
  <si>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</si>
  <si>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</si>
  <si>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</si>
  <si>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</si>
  <si>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</si>
  <si>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</si>
  <si>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</si>
  <si>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</si>
  <si>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</si>
  <si>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</si>
  <si>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</si>
  <si>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</si>
  <si>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</si>
  <si>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</si>
  <si>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</si>
  <si>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</si>
  <si>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</si>
  <si>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</si>
  <si>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</si>
  <si>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</si>
  <si>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</si>
  <si>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</si>
  <si>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</si>
  <si>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</si>
  <si>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</si>
  <si>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</si>
  <si>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</si>
  <si>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</si>
  <si>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</si>
  <si>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</si>
  <si>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</si>
  <si>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</si>
  <si>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</si>
  <si>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</si>
  <si>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</si>
  <si>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</si>
  <si>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</si>
  <si>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</si>
  <si>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</si>
  <si>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</si>
  <si>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</si>
  <si>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</si>
  <si>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</si>
  <si>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</si>
  <si>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</si>
  <si>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</si>
  <si>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</si>
  <si>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</si>
  <si>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</si>
  <si>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</si>
  <si>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</si>
  <si>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</si>
  <si>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</si>
  <si>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</si>
  <si>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</si>
  <si>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</si>
  <si>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</si>
  <si>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</si>
  <si>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</si>
  <si>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</si>
  <si>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</si>
  <si>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</si>
  <si>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</si>
  <si>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</si>
  <si>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</si>
  <si>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</si>
  <si>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</si>
  <si>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</si>
  <si>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</si>
  <si>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</si>
  <si>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</si>
  <si>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</si>
  <si>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</si>
  <si>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</si>
  <si>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</si>
  <si>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</si>
  <si>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</si>
  <si>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</si>
  <si>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</si>
  <si>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</si>
  <si>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</si>
  <si>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</si>
  <si>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</si>
  <si>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</si>
  <si>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</si>
  <si>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</si>
  <si>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</si>
  <si>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</si>
  <si>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</si>
  <si>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</si>
  <si>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</si>
  <si>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</si>
  <si>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</si>
  <si>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</si>
  <si>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</si>
  <si>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</si>
  <si>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</si>
  <si>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</si>
  <si>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</si>
  <si>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</si>
  <si>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</si>
  <si>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</si>
  <si>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</si>
  <si>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</si>
  <si>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</si>
  <si>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</si>
  <si>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</si>
  <si>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</si>
  <si>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</si>
  <si>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</si>
  <si>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</si>
  <si>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</si>
  <si>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</si>
  <si>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</si>
  <si>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</si>
  <si>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</si>
  <si>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</si>
  <si>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</si>
  <si>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</si>
  <si>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</si>
  <si>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</si>
  <si>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</si>
  <si>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</si>
  <si>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</si>
  <si>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</si>
  <si>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</si>
  <si>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</si>
  <si>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</si>
  <si>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</si>
  <si>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</si>
  <si>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</si>
  <si>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</si>
  <si>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</si>
  <si>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</si>
  <si>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</si>
  <si>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</si>
  <si>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</si>
  <si>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</si>
  <si>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</si>
  <si>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</si>
  <si>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</si>
  <si>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</si>
  <si>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</si>
  <si>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</si>
  <si>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</si>
  <si>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</si>
  <si>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</si>
  <si>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</si>
  <si>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</si>
  <si>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</si>
  <si>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</si>
  <si>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</si>
  <si>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</si>
  <si>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</si>
  <si>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</si>
  <si>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</si>
  <si>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</si>
  <si>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</si>
  <si>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</si>
  <si>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</si>
  <si>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</si>
  <si>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</si>
  <si>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</si>
  <si>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</si>
  <si>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</si>
  <si>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</si>
  <si>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</si>
  <si>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</si>
  <si>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</si>
  <si>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</si>
  <si>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</si>
  <si>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</si>
  <si>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</si>
  <si>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</si>
  <si>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</si>
  <si>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</si>
  <si>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</si>
  <si>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</si>
  <si>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</si>
  <si>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</si>
  <si>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</si>
  <si>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</si>
  <si>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</si>
  <si>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</si>
  <si>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</si>
  <si>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</si>
  <si>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</si>
  <si>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</si>
  <si>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</si>
  <si>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</si>
  <si>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</si>
  <si>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</si>
  <si>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</si>
  <si>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</si>
  <si>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</si>
  <si>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</si>
  <si>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</si>
  <si>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</si>
  <si>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</si>
  <si>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</si>
  <si>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</si>
  <si>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</si>
  <si>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</si>
  <si>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</si>
  <si>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</si>
  <si>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</si>
  <si>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</si>
  <si>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</si>
  <si>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</si>
  <si>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</si>
  <si>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</si>
  <si>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</si>
  <si>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</si>
  <si>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</si>
  <si>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</si>
  <si>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</si>
  <si>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</si>
  <si>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</si>
  <si>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</si>
  <si>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</si>
  <si>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</si>
  <si>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</si>
  <si>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</si>
  <si>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</si>
  <si>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</si>
  <si>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</si>
  <si>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</si>
  <si>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</si>
  <si>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</si>
  <si>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</si>
  <si>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</si>
  <si>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</si>
  <si>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</si>
  <si>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</si>
  <si>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</si>
  <si>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</si>
  <si>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</si>
  <si>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</si>
  <si>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</si>
  <si>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</si>
  <si>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</si>
  <si>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</si>
  <si>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</si>
  <si>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</si>
  <si>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</si>
  <si>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</si>
  <si>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</si>
  <si>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</si>
  <si>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</si>
  <si>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</si>
  <si>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</si>
  <si>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</si>
  <si>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</si>
  <si>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</si>
  <si>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</si>
  <si>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</si>
  <si>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</si>
  <si>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</si>
  <si>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</si>
  <si>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</si>
  <si>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</si>
  <si>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</si>
  <si>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</si>
  <si>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</si>
  <si>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</si>
  <si>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</si>
  <si>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</si>
  <si>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</si>
  <si>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</si>
  <si>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</si>
  <si>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</si>
  <si>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</si>
  <si>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</si>
  <si>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</si>
  <si>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</si>
  <si>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</si>
  <si>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</si>
  <si>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</si>
  <si>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</si>
  <si>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</si>
  <si>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</si>
  <si>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</si>
  <si>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</si>
  <si>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</si>
  <si>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</si>
  <si>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</si>
  <si>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</si>
  <si>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</si>
  <si>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</si>
  <si>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</si>
  <si>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</si>
  <si>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</si>
  <si>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</si>
  <si>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</si>
  <si>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</si>
  <si>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</si>
  <si>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</si>
  <si>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</si>
  <si>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</si>
  <si>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</si>
  <si>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</si>
  <si>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</si>
  <si>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</si>
  <si>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</si>
  <si>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</si>
  <si>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</si>
  <si>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</si>
  <si>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</si>
  <si>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</si>
  <si>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</si>
  <si>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</si>
  <si>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</si>
  <si>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</si>
  <si>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</si>
  <si>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</si>
  <si>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</si>
  <si>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</si>
  <si>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</si>
  <si>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</si>
  <si>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</si>
  <si>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</si>
  <si>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</si>
  <si>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</si>
  <si>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</si>
  <si>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</si>
  <si>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</si>
  <si>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</si>
  <si>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</si>
  <si>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</si>
  <si>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</si>
  <si>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</si>
  <si>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</si>
  <si>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</si>
  <si>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</si>
  <si>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</si>
  <si>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</si>
  <si>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</si>
  <si>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</si>
  <si>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</si>
  <si>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</si>
  <si>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</si>
  <si>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</si>
  <si>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</si>
  <si>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</si>
  <si>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</si>
  <si>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</si>
  <si>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</si>
  <si>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</si>
  <si>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</si>
  <si>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</si>
  <si>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</si>
  <si>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</si>
  <si>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</si>
  <si>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</si>
  <si>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</si>
  <si>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</si>
  <si>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</si>
  <si>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</si>
  <si>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</si>
  <si>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</si>
  <si>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</si>
  <si>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</si>
  <si>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</si>
  <si>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</si>
  <si>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</si>
  <si>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</si>
  <si>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</si>
  <si>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</si>
  <si>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</si>
  <si>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</si>
  <si>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</si>
  <si>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</si>
  <si>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</si>
  <si>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</si>
  <si>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</si>
  <si>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</si>
  <si>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</si>
  <si>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</si>
  <si>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</si>
  <si>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</si>
  <si>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</si>
  <si>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</si>
  <si>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</si>
  <si>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</si>
  <si>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</si>
  <si>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</si>
  <si>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</si>
  <si>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</si>
  <si>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</si>
  <si>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</si>
  <si>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</si>
  <si>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</si>
  <si>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</si>
  <si>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</si>
  <si>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</si>
  <si>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</si>
  <si>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</si>
  <si>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</si>
  <si>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</si>
  <si>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</si>
  <si>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</si>
  <si>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</si>
  <si>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</si>
  <si>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</si>
  <si>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</si>
  <si>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</si>
  <si>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</si>
  <si>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</si>
  <si>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</si>
  <si>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</si>
  <si>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</si>
  <si>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</si>
  <si>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</si>
  <si>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</si>
  <si>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</si>
  <si>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</si>
  <si>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</si>
  <si>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</si>
  <si>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</si>
  <si>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</si>
  <si>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</si>
  <si>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</si>
  <si>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</si>
  <si>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</si>
  <si>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</si>
  <si>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</si>
  <si>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</si>
  <si>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</si>
  <si>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</si>
  <si>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</si>
  <si>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</si>
  <si>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</si>
  <si>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</si>
  <si>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</si>
  <si>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</si>
  <si>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</si>
  <si>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</si>
  <si>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</si>
  <si>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</si>
  <si>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</si>
  <si>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</si>
  <si>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</si>
  <si>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</si>
  <si>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</si>
  <si>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</si>
  <si>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</si>
  <si>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</si>
  <si>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</si>
  <si>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</si>
  <si>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</si>
  <si>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</si>
  <si>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</si>
  <si>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</si>
  <si>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</si>
  <si>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</si>
  <si>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</si>
  <si>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</si>
  <si>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</si>
  <si>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</si>
  <si>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</si>
  <si>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</si>
  <si>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</si>
  <si>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</si>
  <si>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</si>
  <si>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</si>
  <si>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</si>
  <si>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</si>
  <si>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</si>
  <si>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</si>
  <si>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</si>
  <si>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</si>
  <si>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</si>
  <si>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</si>
  <si>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</si>
  <si>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</si>
  <si>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</si>
  <si>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</si>
  <si>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</si>
  <si>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</si>
  <si>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</si>
  <si>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</si>
  <si>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</si>
  <si>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</si>
  <si>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</si>
  <si>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</si>
  <si>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</si>
  <si>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</si>
  <si>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</si>
  <si>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</si>
  <si>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</si>
  <si>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</si>
  <si>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</si>
  <si>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</si>
  <si>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</si>
  <si>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</si>
  <si>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</si>
  <si>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</si>
  <si>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</si>
  <si>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</si>
  <si>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</si>
  <si>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</si>
  <si>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</si>
  <si>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</si>
  <si>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</si>
  <si>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</si>
  <si>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</si>
  <si>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</si>
  <si>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</si>
  <si>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</si>
  <si>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</si>
  <si>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</si>
  <si>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</si>
  <si>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</si>
  <si>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</si>
  <si>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</si>
  <si>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</si>
  <si>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</si>
  <si>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</si>
  <si>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</si>
  <si>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</si>
  <si>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</si>
  <si>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</si>
  <si>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</si>
  <si>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</si>
  <si>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</si>
  <si>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</si>
  <si>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</si>
  <si>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</si>
  <si>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</si>
  <si>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</si>
  <si>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</si>
  <si>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</si>
  <si>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</si>
  <si>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</si>
  <si>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</si>
  <si>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</si>
  <si>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</si>
  <si>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</si>
  <si>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</si>
  <si>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</si>
  <si>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</si>
  <si>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</si>
  <si>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</si>
  <si>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</si>
  <si>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</si>
  <si>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</si>
  <si>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</si>
  <si>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</si>
  <si>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</si>
  <si>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</si>
  <si>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</si>
  <si>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</si>
  <si>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</si>
  <si>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</si>
  <si>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</si>
  <si>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</si>
  <si>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</si>
  <si>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</si>
  <si>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</si>
  <si>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</si>
  <si>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</si>
  <si>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</si>
  <si>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</si>
  <si>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</si>
  <si>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</si>
  <si>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</si>
  <si>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</si>
  <si>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</si>
  <si>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</si>
  <si>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</si>
  <si>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</si>
  <si>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</si>
  <si>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</si>
  <si>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</si>
  <si>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</si>
  <si>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</si>
  <si>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</si>
  <si>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</si>
  <si>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</si>
  <si>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</si>
  <si>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</si>
  <si>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</si>
  <si>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</si>
  <si>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</si>
  <si>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</si>
  <si>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</si>
  <si>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</si>
  <si>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</si>
  <si>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</si>
  <si>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</si>
  <si>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</si>
  <si>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</si>
  <si>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</si>
  <si>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</si>
  <si>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</si>
  <si>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</si>
  <si>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</si>
  <si>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</si>
  <si>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</si>
  <si>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</si>
  <si>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</si>
  <si>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</si>
  <si>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</si>
  <si>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</si>
  <si>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</si>
  <si>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</si>
  <si>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</si>
  <si>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</si>
  <si>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</si>
  <si>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</si>
  <si>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</si>
  <si>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</si>
  <si>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</si>
  <si>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</si>
  <si>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</si>
  <si>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</si>
  <si>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</si>
  <si>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</si>
  <si>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</si>
  <si>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</si>
  <si>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</si>
  <si>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</si>
  <si>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</si>
  <si>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</si>
  <si>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</si>
  <si>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</si>
  <si>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</si>
  <si>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</si>
  <si>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</si>
  <si>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</si>
  <si>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</si>
  <si>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</si>
  <si>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</si>
  <si>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</si>
  <si>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</si>
  <si>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</si>
  <si>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</si>
  <si>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</si>
  <si>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</si>
  <si>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</si>
  <si>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</si>
  <si>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</si>
  <si>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</si>
  <si>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</si>
  <si>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</si>
  <si>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</si>
  <si>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</si>
  <si>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</si>
  <si>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</si>
  <si>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</si>
  <si>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</si>
  <si>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</si>
  <si>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</si>
  <si>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</si>
  <si>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</si>
  <si>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</si>
  <si>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</si>
  <si>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</si>
  <si>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</si>
  <si>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</si>
  <si>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</si>
  <si>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</si>
  <si>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</si>
  <si>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</si>
  <si>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</si>
  <si>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</si>
  <si>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</si>
  <si>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</si>
  <si>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</si>
  <si>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</si>
  <si>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</si>
  <si>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</si>
  <si>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</si>
  <si>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</si>
  <si>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</si>
  <si>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</si>
  <si>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</si>
  <si>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</si>
  <si>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</si>
  <si>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</si>
  <si>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</si>
  <si>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</si>
  <si>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</si>
  <si>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</si>
  <si>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</si>
  <si>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</si>
  <si>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</si>
  <si>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</si>
  <si>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</si>
  <si>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</si>
  <si>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</si>
  <si>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</si>
  <si>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</si>
  <si>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</si>
  <si>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</si>
  <si>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</si>
  <si>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</si>
  <si>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</si>
  <si>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</si>
  <si>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</si>
  <si>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</si>
  <si>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</si>
  <si>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</si>
  <si>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</si>
  <si>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</si>
  <si>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</si>
  <si>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</si>
  <si>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</si>
  <si>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</si>
  <si>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</si>
  <si>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</si>
  <si>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</si>
  <si>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</si>
  <si>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</si>
  <si>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</si>
  <si>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</si>
  <si>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</si>
  <si>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</si>
  <si>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</si>
  <si>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</si>
  <si>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</si>
  <si>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</si>
  <si>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</si>
  <si>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</si>
  <si>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</si>
  <si>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</si>
  <si>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</si>
  <si>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</si>
  <si>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</si>
  <si>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</si>
  <si>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</si>
  <si>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</si>
  <si>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</si>
  <si>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</si>
  <si>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</si>
  <si>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</si>
  <si>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</si>
  <si>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</si>
  <si>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</si>
  <si>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</si>
  <si>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</si>
  <si>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</si>
  <si>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</si>
  <si>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</si>
  <si>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</si>
  <si>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</si>
  <si>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</si>
  <si>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</si>
  <si>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</si>
  <si>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</si>
  <si>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</si>
  <si>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</si>
  <si>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</si>
  <si>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</si>
  <si>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</si>
  <si>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</si>
  <si>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</si>
  <si>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</si>
  <si>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</si>
  <si>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</si>
  <si>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</si>
  <si>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</si>
  <si>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</si>
  <si>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</si>
  <si>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</si>
  <si>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</si>
  <si>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</si>
  <si>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</si>
  <si>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</si>
  <si>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</si>
  <si>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</si>
  <si>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</si>
  <si>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</si>
  <si>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</si>
  <si>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</si>
  <si>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</si>
  <si>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</si>
  <si>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</si>
  <si>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</si>
  <si>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</si>
  <si>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</si>
  <si>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</si>
  <si>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</si>
  <si>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</si>
  <si>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</si>
  <si>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</si>
  <si>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</si>
  <si>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</si>
  <si>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</si>
  <si>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</si>
  <si>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</si>
  <si>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</si>
  <si>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</si>
  <si>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</si>
  <si>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</si>
  <si>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</si>
  <si>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</si>
  <si>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</si>
  <si>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</si>
  <si>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</si>
  <si>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</si>
  <si>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</si>
  <si>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</si>
  <si>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</si>
  <si>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</si>
  <si>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</si>
  <si>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</si>
  <si>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</si>
  <si>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</si>
  <si>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</si>
  <si>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</si>
  <si>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</si>
  <si>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</si>
  <si>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</si>
  <si>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</si>
  <si>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</si>
  <si>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</si>
  <si>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</si>
  <si>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</si>
  <si>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</si>
  <si>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</si>
  <si>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</si>
  <si>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</si>
  <si>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</si>
  <si>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</si>
  <si>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</si>
  <si>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</si>
  <si>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</si>
  <si>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</si>
  <si>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</si>
  <si>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</si>
  <si>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</si>
  <si>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</si>
  <si>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</si>
  <si>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</si>
  <si>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</si>
  <si>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</si>
  <si>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</si>
  <si>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</si>
  <si>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</si>
  <si>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</si>
  <si>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</si>
  <si>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</si>
  <si>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</si>
  <si>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</si>
  <si>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</si>
  <si>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</si>
  <si>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</si>
  <si>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</si>
  <si>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</si>
  <si>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</si>
  <si>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</si>
  <si>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</si>
  <si>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</si>
  <si>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</si>
  <si>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</si>
  <si>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</si>
  <si>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</si>
  <si>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</si>
  <si>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</si>
  <si>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</si>
  <si>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</si>
  <si>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</si>
  <si>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</si>
  <si>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</si>
  <si>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</si>
  <si>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</si>
  <si>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</si>
  <si>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</si>
  <si>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</si>
  <si>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</si>
  <si>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</si>
  <si>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</si>
  <si>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</si>
  <si>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</si>
  <si>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</si>
  <si>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</si>
  <si>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</si>
  <si>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</si>
  <si>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</si>
  <si>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</si>
  <si>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</si>
  <si>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</si>
  <si>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</si>
  <si>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</si>
  <si>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</si>
  <si>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</si>
  <si>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</si>
  <si>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</si>
  <si>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</si>
  <si>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</si>
  <si>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</si>
  <si>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</si>
  <si>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</si>
  <si>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</si>
  <si>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</si>
  <si>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</si>
  <si>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</si>
  <si>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</si>
  <si>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</si>
  <si>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</si>
  <si>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</si>
  <si>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</si>
  <si>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</si>
  <si>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</si>
  <si>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</si>
  <si>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</si>
  <si>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</si>
  <si>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</si>
  <si>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</si>
  <si>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</si>
  <si>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</si>
  <si>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</si>
  <si>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</si>
  <si>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</si>
  <si>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</si>
  <si>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</si>
  <si>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</si>
  <si>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</si>
  <si>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</si>
  <si>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</si>
  <si>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</si>
  <si>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</si>
  <si>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</si>
  <si>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</si>
  <si>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</si>
  <si>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</si>
  <si>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</si>
  <si>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</si>
  <si>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</si>
  <si>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</si>
  <si>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</si>
  <si>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</si>
  <si>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</si>
  <si>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</si>
  <si>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</si>
  <si>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</si>
  <si>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</si>
  <si>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</si>
  <si>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</si>
  <si>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</si>
  <si>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</si>
  <si>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</si>
  <si>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</si>
  <si>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</si>
  <si>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</si>
  <si>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</si>
  <si>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</si>
  <si>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</si>
  <si>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</si>
  <si>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</si>
  <si>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</si>
  <si>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</si>
  <si>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</si>
  <si>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</si>
  <si>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</si>
  <si>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</si>
  <si>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</si>
  <si>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</si>
  <si>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</si>
  <si>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</si>
  <si>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</si>
  <si>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</si>
  <si>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</si>
  <si>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</si>
  <si>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</si>
  <si>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</si>
  <si>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</si>
  <si>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</si>
  <si>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</si>
  <si>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</si>
  <si>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</si>
  <si>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</si>
  <si>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</si>
  <si>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</si>
  <si>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</si>
  <si>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</si>
  <si>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</si>
  <si>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</si>
  <si>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</si>
  <si>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</si>
  <si>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</si>
  <si>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</si>
  <si>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</si>
  <si>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</si>
  <si>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</si>
  <si>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</si>
  <si>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</si>
  <si>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</si>
  <si>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</si>
  <si>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</si>
  <si>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</si>
  <si>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</si>
  <si>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</si>
  <si>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</si>
  <si>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</si>
  <si>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</si>
  <si>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</si>
  <si>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</si>
  <si>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</si>
  <si>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</si>
  <si>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</si>
  <si>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</si>
  <si>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</si>
  <si>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</si>
  <si>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</si>
  <si>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</si>
  <si>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</si>
  <si>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</si>
  <si>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</si>
  <si>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</si>
  <si>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</si>
  <si>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</si>
  <si>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</si>
  <si>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</si>
  <si>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</si>
  <si>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</si>
  <si>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</si>
  <si>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</si>
  <si>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</si>
  <si>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</si>
  <si>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</si>
  <si>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</si>
  <si>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</si>
  <si>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</si>
  <si>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</si>
  <si>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</si>
  <si>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</si>
  <si>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</si>
  <si>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</si>
  <si>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</si>
  <si>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</si>
  <si>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</si>
  <si>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</si>
  <si>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</si>
  <si>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</si>
  <si>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</si>
  <si>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</si>
  <si>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</si>
  <si>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</si>
  <si>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</si>
  <si>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</si>
  <si>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</si>
  <si>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</si>
  <si>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</si>
  <si>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</si>
  <si>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</si>
  <si>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</si>
  <si>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</si>
  <si>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</si>
  <si>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</si>
  <si>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</si>
  <si>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</si>
  <si>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</si>
  <si>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</si>
  <si>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</si>
  <si>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</si>
  <si>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</si>
  <si>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</si>
  <si>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</si>
  <si>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</si>
  <si>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</si>
  <si>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</si>
  <si>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</si>
  <si>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</si>
  <si>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</si>
  <si>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</si>
  <si>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</si>
  <si>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</si>
  <si>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</si>
  <si>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</si>
  <si>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</si>
  <si>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</si>
  <si>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</si>
  <si>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</si>
  <si>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</si>
  <si>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</si>
  <si>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</si>
  <si>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</si>
  <si>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</si>
  <si>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</si>
  <si>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</si>
  <si>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</si>
  <si>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</si>
  <si>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</si>
  <si>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</si>
  <si>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</si>
  <si>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</si>
  <si>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</si>
  <si>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</si>
  <si>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</si>
  <si>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</si>
  <si>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</si>
  <si>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</si>
  <si>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</si>
  <si>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</si>
  <si>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</si>
  <si>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</si>
  <si>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</si>
  <si>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</si>
  <si>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</si>
  <si>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</si>
  <si>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</si>
  <si>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</si>
  <si>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</si>
  <si>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</si>
  <si>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</si>
  <si>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</si>
  <si>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</si>
  <si>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</si>
  <si>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</si>
  <si>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</si>
  <si>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</si>
  <si>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</si>
  <si>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</si>
  <si>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</si>
  <si>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</si>
  <si>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</si>
  <si>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</si>
  <si>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</si>
  <si>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</si>
  <si>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</si>
  <si>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</si>
  <si>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</si>
  <si>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</si>
  <si>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</si>
  <si>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</si>
  <si>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</si>
  <si>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</si>
  <si>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</si>
  <si>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</si>
  <si>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</si>
  <si>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</si>
  <si>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</si>
  <si>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</si>
  <si>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</si>
  <si>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</si>
  <si>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</si>
  <si>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</si>
  <si>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</si>
  <si>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</si>
  <si>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</si>
  <si>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</si>
  <si>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</si>
  <si>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</si>
  <si>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</si>
  <si>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</si>
  <si>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</si>
  <si>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</si>
  <si>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</si>
  <si>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</si>
  <si>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</si>
  <si>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</si>
  <si>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</si>
  <si>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</si>
  <si>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</si>
  <si>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</si>
  <si>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</si>
  <si>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</si>
  <si>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</si>
  <si>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</si>
  <si>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</si>
  <si>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</si>
  <si>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</si>
  <si>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</si>
  <si>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</si>
  <si>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</si>
  <si>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</si>
  <si>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</si>
  <si>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</si>
  <si>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</si>
  <si>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</si>
  <si>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</si>
  <si>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</si>
  <si>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</si>
  <si>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</si>
  <si>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</si>
  <si>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</si>
  <si>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</si>
  <si>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</si>
  <si>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</si>
  <si>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</si>
  <si>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</si>
  <si>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</si>
  <si>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</si>
  <si>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</si>
  <si>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</si>
  <si>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</si>
  <si>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</si>
  <si>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</si>
  <si>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</si>
  <si>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</si>
  <si>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</si>
  <si>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</si>
  <si>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</si>
  <si>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</si>
  <si>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</si>
  <si>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</si>
  <si>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</si>
  <si>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</si>
  <si>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</si>
  <si>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</si>
  <si>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</si>
  <si>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</si>
  <si>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</si>
  <si>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</si>
  <si>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</si>
  <si>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</si>
  <si>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</si>
  <si>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</si>
  <si>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</si>
  <si>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</si>
  <si>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</si>
  <si>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</si>
  <si>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</si>
  <si>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</si>
  <si>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</si>
  <si>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</si>
  <si>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</si>
  <si>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</si>
  <si>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</si>
  <si>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</si>
  <si>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</si>
  <si>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</si>
  <si>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</si>
  <si>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</si>
  <si>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</si>
  <si>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</si>
  <si>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</si>
  <si>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</si>
  <si>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</si>
  <si>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</si>
  <si>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</si>
  <si>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</si>
  <si>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</si>
  <si>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</si>
  <si>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</si>
  <si>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</si>
  <si>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</si>
  <si>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</si>
  <si>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</si>
  <si>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</si>
  <si>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</si>
  <si>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</si>
  <si>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</si>
  <si>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</si>
  <si>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</si>
  <si>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</si>
  <si>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</si>
  <si>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</si>
  <si>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</si>
  <si>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</si>
  <si>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</si>
  <si>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</si>
  <si>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</si>
  <si>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</si>
  <si>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</si>
  <si>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</si>
  <si>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</si>
  <si>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</si>
  <si>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</si>
  <si>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</si>
  <si>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</si>
  <si>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</si>
  <si>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</si>
  <si>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</si>
  <si>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</si>
  <si>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</si>
  <si>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</si>
  <si>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</si>
  <si>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</si>
  <si>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</si>
  <si>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</si>
  <si>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</si>
  <si>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</si>
  <si>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</si>
  <si>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</si>
  <si>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</si>
  <si>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</si>
  <si>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</si>
  <si>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</si>
  <si>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</si>
  <si>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</si>
  <si>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</si>
  <si>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</si>
  <si>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</si>
  <si>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</si>
  <si>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</si>
  <si>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</si>
  <si>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</si>
  <si>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</si>
  <si>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</si>
  <si>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</si>
  <si>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</si>
  <si>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</si>
  <si>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</si>
  <si>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</si>
  <si>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</si>
  <si>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</si>
  <si>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</si>
  <si>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</si>
  <si>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</si>
  <si>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</si>
  <si>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</si>
  <si>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</si>
  <si>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</si>
  <si>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</si>
  <si>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</si>
  <si>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</si>
  <si>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</si>
  <si>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</si>
  <si>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</si>
  <si>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</si>
  <si>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</si>
  <si>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</si>
  <si>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</si>
  <si>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</si>
  <si>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</si>
  <si>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</si>
  <si>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</si>
  <si>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</si>
  <si>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</si>
  <si>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</si>
  <si>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</si>
  <si>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</si>
  <si>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</si>
  <si>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</si>
  <si>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</si>
  <si>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</si>
  <si>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</si>
  <si>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</si>
  <si>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</si>
  <si>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</si>
  <si>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</si>
  <si>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</si>
  <si>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</si>
  <si>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</si>
  <si>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</si>
  <si>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</si>
  <si>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</si>
  <si>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</si>
  <si>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</si>
  <si>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</si>
  <si>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</si>
  <si>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</si>
  <si>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</si>
  <si>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</si>
  <si>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</si>
  <si>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</si>
  <si>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</si>
  <si>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</si>
  <si>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</si>
  <si>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</si>
  <si>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</si>
  <si>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</si>
  <si>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</si>
  <si>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</si>
  <si>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</si>
  <si>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</si>
  <si>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</si>
  <si>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</si>
  <si>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</si>
  <si>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</si>
  <si>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</si>
  <si>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</si>
  <si>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</si>
  <si>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</si>
  <si>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</si>
  <si>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</si>
  <si>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</si>
  <si>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</si>
  <si>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</si>
  <si>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</si>
  <si>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</si>
  <si>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</si>
  <si>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</si>
  <si>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</si>
  <si>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</si>
  <si>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</si>
  <si>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</si>
  <si>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</si>
  <si>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</si>
  <si>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</si>
  <si>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</si>
  <si>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</si>
  <si>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</si>
  <si>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</si>
  <si>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</si>
  <si>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</si>
  <si>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</si>
  <si>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</si>
  <si>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</si>
  <si>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</si>
  <si>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</si>
  <si>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</si>
  <si>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</si>
  <si>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</si>
  <si>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</si>
  <si>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</si>
  <si>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</si>
  <si>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</si>
  <si>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</si>
  <si>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</si>
  <si>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</si>
  <si>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</si>
  <si>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</si>
  <si>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</si>
  <si>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</si>
  <si>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</si>
  <si>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</si>
  <si>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</si>
  <si>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</si>
  <si>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</si>
  <si>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</si>
  <si>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</si>
  <si>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</si>
  <si>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</si>
  <si>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</si>
  <si>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</si>
  <si>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</si>
  <si>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</si>
  <si>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</si>
  <si>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</si>
  <si>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</si>
  <si>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</si>
  <si>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</si>
  <si>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</si>
  <si>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</si>
  <si>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</si>
  <si>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</si>
  <si>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</si>
  <si>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</si>
  <si>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</si>
  <si>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</si>
  <si>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</si>
  <si>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</si>
  <si>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</si>
  <si>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</si>
  <si>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</si>
  <si>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</si>
  <si>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</si>
  <si>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</si>
  <si>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</si>
  <si>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</si>
  <si>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</si>
  <si>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</si>
  <si>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</si>
  <si>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</si>
  <si>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</si>
  <si>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</si>
  <si>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</si>
  <si>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</si>
  <si>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</si>
  <si>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</si>
  <si>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</si>
  <si>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</si>
  <si>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</si>
  <si>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</si>
  <si>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</si>
  <si>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</si>
  <si>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</si>
  <si>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</si>
  <si>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</si>
  <si>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</si>
  <si>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</si>
  <si>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</si>
  <si>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</si>
  <si>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</si>
  <si>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</si>
  <si>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</si>
  <si>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</si>
  <si>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</si>
  <si>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</si>
  <si>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</si>
  <si>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</si>
  <si>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</si>
  <si>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</si>
  <si>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</si>
  <si>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</si>
  <si>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</si>
  <si>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</si>
  <si>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</si>
  <si>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</si>
  <si>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</si>
  <si>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</si>
  <si>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</si>
  <si>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</si>
  <si>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</si>
  <si>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</si>
  <si>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</si>
  <si>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</si>
  <si>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</si>
  <si>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</si>
  <si>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</si>
  <si>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</si>
  <si>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</si>
  <si>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</si>
  <si>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</si>
  <si>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</si>
  <si>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</si>
  <si>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</si>
  <si>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</si>
  <si>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</si>
  <si>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</si>
  <si>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</si>
  <si>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</si>
  <si>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</si>
  <si>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</si>
  <si>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</si>
  <si>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</si>
  <si>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</si>
  <si>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</si>
  <si>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</si>
  <si>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</si>
  <si>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</si>
  <si>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</si>
  <si>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</si>
  <si>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</si>
  <si>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</si>
  <si>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</si>
  <si>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</si>
  <si>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</si>
  <si>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</si>
  <si>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</si>
  <si>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</si>
  <si>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</si>
  <si>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</si>
  <si>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</si>
  <si>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</si>
  <si>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</si>
  <si>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</si>
  <si>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</si>
  <si>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</si>
  <si>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</si>
  <si>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</si>
  <si>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</si>
  <si>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</si>
  <si>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</si>
  <si>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</si>
  <si>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</si>
  <si>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</si>
  <si>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</si>
  <si>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</si>
  <si>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</si>
  <si>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</si>
  <si>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</si>
  <si>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</si>
  <si>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</si>
  <si>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</si>
  <si>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</si>
  <si>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</si>
  <si>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</si>
  <si>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</si>
  <si>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</si>
  <si>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</si>
  <si>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</si>
  <si>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</si>
  <si>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</si>
  <si>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</si>
  <si>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</si>
  <si>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</si>
  <si>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</si>
  <si>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</si>
  <si>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</si>
  <si>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</si>
  <si>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</si>
  <si>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</si>
  <si>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</si>
  <si>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</si>
  <si>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</si>
  <si>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</si>
  <si>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</si>
  <si>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</si>
  <si>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</si>
  <si>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</si>
  <si>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</si>
  <si>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</si>
  <si>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</si>
  <si>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</si>
  <si>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</si>
  <si>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</si>
  <si>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</si>
  <si>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</si>
  <si>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</si>
  <si>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</si>
  <si>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</si>
  <si>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</si>
  <si>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</si>
  <si>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</si>
  <si>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</si>
  <si>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</si>
  <si>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</si>
  <si>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</si>
  <si>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</si>
  <si>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</si>
  <si>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</si>
  <si>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</si>
  <si>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</si>
  <si>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</si>
  <si>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</si>
  <si>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</si>
  <si>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</si>
  <si>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</si>
  <si>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</si>
  <si>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</si>
  <si>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</si>
  <si>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</si>
  <si>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</si>
  <si>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</si>
  <si>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</si>
  <si>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</si>
  <si>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</si>
  <si>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</si>
  <si>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</si>
  <si>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</si>
  <si>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</si>
  <si>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</si>
  <si>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</si>
  <si>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</si>
  <si>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</si>
  <si>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</si>
  <si>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</si>
  <si>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</si>
  <si>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</si>
  <si>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</si>
  <si>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</si>
  <si>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</si>
  <si>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</si>
  <si>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</si>
  <si>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</si>
  <si>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</si>
  <si>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</si>
  <si>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</si>
  <si>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</si>
  <si>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</si>
  <si>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</si>
  <si>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</si>
  <si>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</si>
  <si>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</si>
  <si>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</si>
  <si>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</si>
  <si>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</si>
  <si>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</si>
  <si>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</si>
  <si>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</si>
  <si>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</si>
  <si>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</si>
  <si>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</si>
  <si>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</si>
  <si>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</si>
  <si>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</si>
  <si>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</si>
  <si>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</si>
  <si>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</si>
  <si>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</si>
  <si>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</si>
  <si>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</si>
  <si>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</si>
  <si>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</si>
  <si>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</si>
  <si>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</si>
  <si>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</si>
  <si>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</si>
  <si>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</si>
  <si>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</si>
  <si>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</si>
  <si>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</si>
  <si>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</si>
  <si>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</si>
  <si>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</si>
  <si>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</si>
  <si>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</si>
  <si>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</si>
  <si>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</si>
  <si>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</si>
  <si>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</si>
  <si>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</si>
  <si>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</si>
  <si>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</si>
  <si>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</si>
  <si>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</si>
  <si>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</si>
  <si>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</si>
  <si>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</si>
  <si>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</si>
  <si>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</si>
  <si>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</si>
  <si>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</si>
  <si>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</si>
  <si>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</si>
  <si>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</si>
  <si>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</si>
  <si>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</si>
  <si>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</si>
  <si>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</si>
  <si>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</si>
  <si>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</si>
  <si>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</si>
  <si>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</si>
  <si>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</si>
  <si>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</si>
  <si>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</si>
  <si>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</si>
  <si>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</si>
  <si>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</si>
  <si>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</si>
  <si>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</si>
  <si>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</si>
  <si>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</si>
  <si>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</si>
  <si>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</si>
  <si>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</si>
  <si>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</si>
  <si>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</si>
  <si>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</si>
  <si>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</si>
  <si>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</si>
  <si>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</si>
  <si>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</si>
  <si>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</si>
  <si>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</si>
  <si>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</si>
  <si>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</si>
  <si>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</si>
  <si>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</si>
  <si>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</si>
  <si>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</si>
  <si>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</si>
  <si>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</si>
  <si>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</si>
  <si>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</si>
  <si>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</si>
  <si>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</si>
  <si>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</si>
  <si>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</si>
  <si>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</si>
  <si>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</si>
  <si>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</si>
  <si>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</si>
  <si>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</si>
  <si>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</si>
  <si>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</si>
  <si>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</si>
  <si>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</si>
  <si>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</si>
  <si>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</si>
  <si>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</si>
  <si>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</si>
  <si>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</si>
  <si>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</si>
  <si>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</si>
  <si>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</si>
  <si>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</si>
  <si>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</si>
  <si>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</si>
  <si>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</si>
  <si>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</si>
  <si>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</si>
  <si>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</si>
  <si>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</si>
  <si>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</si>
  <si>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</si>
  <si>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</si>
  <si>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</si>
  <si>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</si>
  <si>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</si>
  <si>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</si>
  <si>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</si>
  <si>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</si>
  <si>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</si>
  <si>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</si>
  <si>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</si>
  <si>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</si>
  <si>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</si>
  <si>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</si>
  <si>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</si>
  <si>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</si>
  <si>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</si>
  <si>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</si>
  <si>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</si>
  <si>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</si>
  <si>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</si>
  <si>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</si>
  <si>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</si>
  <si>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</si>
  <si>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</si>
  <si>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</si>
  <si>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</si>
  <si>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</si>
  <si>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</si>
  <si>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</si>
  <si>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</si>
  <si>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</si>
  <si>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</si>
  <si>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</si>
  <si>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</si>
  <si>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</si>
  <si>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</si>
  <si>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</si>
  <si>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</si>
  <si>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</si>
  <si>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</si>
  <si>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</si>
  <si>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</si>
  <si>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</si>
  <si>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</si>
  <si>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</si>
  <si>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</si>
  <si>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</si>
  <si>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</si>
  <si>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</si>
  <si>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</si>
  <si>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</si>
  <si>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</si>
  <si>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</si>
  <si>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</si>
  <si>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</si>
  <si>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</si>
  <si>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</si>
  <si>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</si>
  <si>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</si>
  <si>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</si>
  <si>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</si>
  <si>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</si>
  <si>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</si>
  <si>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</si>
  <si>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</si>
  <si>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</si>
  <si>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</si>
  <si>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</si>
  <si>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</si>
  <si>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</si>
  <si>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</si>
  <si>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</si>
  <si>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</si>
  <si>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</si>
  <si>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</si>
  <si>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</si>
  <si>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</si>
  <si>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</si>
  <si>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</si>
  <si>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</si>
  <si>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</si>
  <si>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</si>
  <si>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</si>
  <si>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</si>
  <si>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</si>
  <si>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</si>
  <si>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</si>
  <si>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</si>
  <si>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</si>
  <si>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</si>
  <si>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</si>
  <si>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</si>
  <si>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</si>
  <si>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</si>
  <si>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</si>
  <si>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</si>
  <si>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</si>
  <si>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</si>
  <si>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</si>
  <si>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</si>
  <si>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</si>
  <si>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</si>
  <si>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</si>
  <si>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</si>
  <si>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</si>
  <si>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</si>
  <si>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</si>
  <si>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</si>
  <si>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</si>
  <si>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</si>
  <si>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</si>
  <si>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</si>
  <si>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</si>
  <si>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</si>
  <si>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</si>
  <si>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</si>
  <si>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</si>
  <si>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</si>
  <si>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</si>
  <si>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</si>
  <si>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</si>
  <si>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</si>
  <si>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</si>
  <si>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</si>
  <si>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</si>
  <si>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</si>
  <si>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</si>
  <si>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</si>
  <si>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</si>
  <si>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</si>
  <si>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</si>
  <si>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</si>
  <si>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</si>
  <si>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</si>
  <si>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</si>
  <si>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</si>
  <si>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</si>
  <si>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</si>
  <si>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</si>
  <si>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</si>
  <si>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</si>
  <si>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</si>
  <si>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</si>
  <si>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</si>
  <si>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</si>
  <si>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</si>
  <si>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</si>
  <si>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</si>
  <si>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</si>
  <si>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</si>
  <si>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</si>
  <si>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</si>
  <si>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</si>
  <si>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</si>
  <si>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</si>
  <si>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</si>
  <si>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</si>
  <si>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</si>
  <si>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</si>
  <si>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</si>
  <si>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</si>
  <si>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</si>
  <si>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</si>
  <si>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</si>
  <si>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</si>
  <si>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</si>
  <si>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</si>
  <si>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</si>
  <si>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</si>
  <si>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</si>
  <si>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</si>
  <si>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</si>
  <si>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</si>
  <si>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</si>
  <si>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</si>
  <si>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</si>
  <si>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</si>
  <si>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</si>
  <si>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</si>
  <si>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</si>
  <si>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</si>
  <si>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</si>
  <si>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</si>
  <si>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</si>
  <si>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</si>
  <si>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</si>
  <si>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</si>
  <si>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</si>
  <si>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</si>
  <si>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</si>
  <si>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</si>
  <si>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</si>
  <si>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</si>
  <si>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</si>
  <si>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</si>
  <si>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</si>
  <si>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</si>
  <si>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</si>
  <si>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</si>
  <si>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</si>
  <si>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</si>
  <si>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</si>
  <si>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</si>
  <si>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</si>
  <si>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</si>
  <si>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</si>
  <si>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</si>
  <si>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</si>
  <si>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</si>
  <si>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</si>
  <si>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</si>
  <si>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</si>
  <si>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</si>
  <si>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</si>
  <si>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</si>
  <si>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</si>
  <si>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</si>
  <si>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</si>
  <si>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</si>
  <si>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</si>
  <si>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</si>
  <si>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</si>
  <si>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</si>
  <si>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</si>
  <si>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</si>
  <si>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</si>
  <si>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</si>
  <si>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</si>
  <si>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</si>
  <si>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</si>
  <si>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</si>
  <si>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</si>
  <si>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</si>
  <si>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</si>
  <si>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</si>
  <si>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</si>
  <si>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</si>
  <si>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</si>
  <si>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</si>
  <si>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</si>
  <si>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</si>
  <si>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</si>
  <si>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</si>
  <si>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</si>
  <si>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</si>
  <si>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</si>
  <si>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</si>
  <si>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</si>
  <si>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</si>
  <si>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</si>
  <si>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</si>
  <si>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</si>
  <si>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</si>
  <si>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</si>
  <si>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</si>
  <si>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</si>
  <si>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</si>
  <si>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</si>
  <si>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</si>
  <si>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</si>
  <si>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</si>
  <si>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</si>
  <si>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</si>
  <si>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</si>
  <si>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</si>
  <si>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</si>
  <si>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</si>
  <si>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</si>
  <si>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</si>
  <si>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</si>
  <si>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</si>
  <si>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</si>
  <si>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</si>
  <si>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</si>
  <si>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</si>
  <si>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</si>
  <si>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</si>
  <si>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</si>
  <si>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</si>
  <si>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</si>
  <si>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</si>
  <si>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</si>
  <si>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</si>
  <si>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</si>
  <si>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</si>
  <si>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</si>
  <si>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</si>
  <si>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</si>
  <si>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</si>
  <si>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</si>
  <si>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</si>
  <si>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</si>
  <si>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</si>
  <si>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</si>
  <si>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</si>
  <si>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</si>
  <si>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</si>
  <si>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</si>
  <si>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</si>
  <si>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</si>
  <si>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</si>
  <si>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</si>
  <si>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</si>
  <si>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</si>
  <si>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</si>
  <si>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</si>
  <si>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</si>
  <si>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</si>
  <si>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</si>
  <si>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</si>
  <si>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</si>
  <si>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</si>
  <si>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</si>
  <si>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</si>
  <si>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</si>
  <si>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</si>
  <si>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</si>
  <si>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</si>
  <si>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</si>
  <si>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</si>
  <si>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</si>
  <si>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</si>
  <si>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</si>
  <si>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</si>
  <si>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</si>
  <si>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</si>
  <si>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</si>
  <si>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</si>
  <si>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</si>
  <si>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</si>
  <si>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</si>
  <si>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</si>
  <si>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</si>
  <si>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</si>
  <si>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</si>
  <si>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</si>
  <si>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</si>
  <si>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</si>
  <si>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</si>
  <si>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</si>
  <si>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</si>
  <si>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</si>
  <si>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</si>
  <si>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</si>
  <si>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</si>
  <si>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</si>
  <si>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</si>
  <si>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</si>
  <si>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</si>
  <si>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</si>
  <si>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</si>
  <si>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</si>
  <si>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</si>
  <si>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</si>
  <si>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</si>
  <si>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</si>
  <si>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</si>
  <si>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</si>
  <si>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</si>
  <si>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</si>
  <si>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</si>
  <si>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</si>
  <si>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</si>
  <si>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</si>
  <si>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</si>
  <si>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</si>
  <si>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</si>
  <si>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</si>
  <si>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</si>
  <si>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</si>
  <si>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</si>
  <si>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</si>
  <si>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</si>
  <si>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</si>
  <si>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</si>
  <si>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</si>
  <si>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</si>
  <si>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</si>
  <si>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</si>
  <si>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</si>
  <si>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</si>
  <si>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</si>
  <si>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</si>
  <si>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</si>
  <si>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</si>
  <si>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</si>
  <si>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</si>
  <si>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</si>
  <si>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</si>
  <si>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</si>
  <si>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</si>
  <si>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</si>
  <si>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</si>
  <si>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</si>
  <si>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</si>
  <si>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</si>
  <si>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</si>
  <si>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</si>
  <si>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</si>
  <si>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</si>
  <si>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</si>
  <si>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</si>
  <si>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</si>
  <si>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</si>
  <si>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</si>
  <si>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</si>
  <si>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</si>
  <si>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</si>
  <si>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</si>
  <si>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</si>
  <si>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</si>
  <si>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</si>
  <si>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</si>
  <si>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</si>
  <si>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</si>
  <si>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</si>
  <si>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</si>
  <si>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</si>
  <si>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</si>
  <si>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</si>
  <si>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</si>
  <si>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</si>
  <si>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</si>
  <si>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</si>
  <si>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</si>
  <si>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</si>
  <si>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</si>
  <si>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</si>
  <si>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</si>
  <si>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</si>
  <si>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</si>
  <si>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</si>
  <si>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</si>
  <si>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</si>
  <si>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</si>
  <si>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</si>
  <si>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</si>
  <si>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</si>
  <si>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</si>
  <si>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</si>
  <si>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</si>
  <si>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</si>
  <si>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</si>
  <si>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</si>
  <si>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</si>
  <si>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</si>
  <si>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</si>
  <si>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</si>
  <si>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</si>
  <si>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</si>
  <si>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</si>
  <si>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</si>
  <si>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</si>
  <si>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</si>
  <si>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</si>
  <si>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</si>
  <si>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</si>
  <si>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</si>
  <si>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</si>
  <si>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</si>
  <si>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</si>
  <si>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</si>
  <si>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</si>
  <si>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</si>
  <si>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</si>
  <si>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</si>
  <si>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</si>
  <si>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</si>
  <si>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</si>
  <si>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</si>
  <si>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</si>
  <si>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</si>
  <si>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</si>
  <si>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</si>
  <si>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</si>
  <si>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</si>
  <si>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</si>
  <si>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</si>
  <si>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</si>
  <si>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</si>
  <si>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</si>
  <si>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</si>
  <si>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</si>
  <si>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</si>
  <si>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</si>
  <si>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</si>
  <si>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</si>
  <si>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</si>
  <si>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</si>
  <si>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</si>
  <si>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</si>
  <si>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</si>
  <si>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</si>
  <si>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</si>
  <si>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</si>
  <si>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</si>
  <si>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</si>
  <si>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</si>
  <si>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</si>
  <si>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</si>
  <si>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</si>
  <si>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</si>
  <si>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</si>
  <si>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</si>
  <si>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</si>
  <si>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</si>
  <si>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</si>
  <si>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</si>
  <si>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</si>
  <si>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</si>
  <si>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</si>
  <si>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</si>
  <si>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</si>
  <si>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</si>
  <si>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</si>
  <si>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</si>
  <si>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</si>
  <si>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</si>
  <si>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</si>
  <si>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</si>
  <si>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</si>
  <si>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</si>
  <si>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</si>
  <si>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</si>
  <si>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</si>
  <si>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</si>
  <si>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</si>
  <si>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</si>
  <si>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</si>
  <si>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</si>
  <si>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</si>
  <si>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</si>
  <si>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</si>
  <si>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</si>
  <si>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</si>
  <si>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</si>
  <si>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</si>
  <si>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</si>
  <si>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</si>
  <si>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</si>
  <si>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</si>
  <si>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</si>
  <si>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</si>
  <si>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</si>
  <si>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</si>
  <si>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</si>
  <si>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</si>
  <si>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</si>
  <si>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</si>
  <si>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</si>
  <si>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</si>
  <si>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</si>
  <si>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</si>
  <si>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</si>
  <si>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</si>
  <si>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</si>
  <si>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</si>
  <si>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</si>
  <si>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</si>
  <si>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</si>
  <si>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</si>
  <si>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</si>
  <si>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</si>
  <si>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</si>
  <si>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</si>
  <si>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</si>
  <si>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</si>
  <si>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</si>
  <si>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</si>
  <si>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</si>
  <si>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</si>
  <si>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</si>
  <si>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</si>
  <si>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</si>
  <si>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</si>
  <si>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</si>
  <si>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</si>
  <si>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</si>
  <si>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</si>
  <si>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</si>
  <si>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</si>
  <si>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</si>
  <si>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</si>
  <si>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</si>
  <si>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</si>
  <si>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</si>
  <si>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</si>
  <si>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</si>
  <si>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</si>
  <si>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</si>
  <si>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</si>
  <si>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</si>
  <si>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</si>
  <si>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</si>
  <si>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</si>
  <si>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</si>
  <si>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</si>
  <si>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</si>
  <si>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</si>
  <si>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</si>
  <si>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</si>
  <si>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</si>
  <si>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</si>
  <si>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</si>
  <si>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</si>
  <si>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</si>
  <si>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</si>
  <si>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</si>
  <si>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</si>
  <si>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</si>
  <si>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</si>
  <si>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</si>
  <si>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</si>
  <si>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</si>
  <si>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</si>
  <si>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</si>
  <si>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</si>
  <si>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</si>
  <si>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</si>
  <si>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</si>
  <si>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</si>
  <si>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</si>
  <si>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</si>
  <si>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</si>
  <si>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</si>
  <si>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</si>
  <si>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</si>
  <si>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</si>
  <si>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</si>
  <si>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</si>
  <si>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</si>
  <si>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</si>
  <si>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</si>
  <si>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</si>
  <si>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</si>
  <si>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</si>
  <si>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</si>
  <si>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</si>
  <si>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</si>
  <si>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</si>
  <si>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</si>
  <si>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</si>
  <si>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</si>
  <si>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</si>
  <si>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</si>
  <si>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</si>
  <si>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</si>
  <si>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</si>
  <si>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</si>
  <si>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</si>
  <si>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</si>
  <si>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</si>
  <si>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</si>
  <si>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</si>
  <si>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</si>
  <si>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</si>
  <si>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</si>
  <si>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</si>
  <si>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</si>
  <si>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</si>
  <si>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</si>
  <si>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</si>
  <si>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</si>
  <si>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</si>
  <si>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</si>
  <si>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</si>
  <si>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</si>
  <si>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</si>
  <si>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</si>
  <si>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</si>
  <si>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</si>
  <si>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</si>
  <si>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</si>
  <si>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</si>
  <si>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</si>
  <si>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</si>
  <si>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</si>
  <si>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</si>
  <si>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</si>
  <si>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</si>
  <si>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</si>
  <si>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</si>
  <si>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</si>
  <si>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</si>
  <si>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</si>
  <si>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</si>
  <si>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</si>
  <si>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</si>
  <si>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</si>
  <si>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</si>
  <si>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</si>
  <si>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</si>
  <si>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</si>
  <si>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</si>
  <si>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</si>
  <si>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</si>
  <si>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</si>
  <si>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</si>
  <si>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</si>
  <si>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</si>
  <si>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</si>
  <si>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</si>
  <si>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</si>
  <si>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</si>
  <si>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</si>
  <si>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</si>
  <si>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</si>
  <si>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</si>
  <si>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</si>
  <si>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</si>
  <si>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</si>
  <si>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</si>
  <si>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</si>
  <si>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</si>
  <si>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</si>
  <si>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</si>
  <si>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</si>
  <si>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</si>
  <si>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</si>
  <si>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</si>
  <si>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</si>
  <si>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</si>
  <si>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</si>
  <si>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</si>
  <si>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</si>
  <si>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</si>
  <si>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</si>
  <si>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</si>
  <si>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</si>
  <si>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</si>
  <si>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</si>
  <si>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</si>
  <si>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</si>
  <si>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</si>
  <si>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</si>
  <si>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</si>
  <si>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</si>
  <si>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</si>
  <si>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</si>
  <si>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</si>
  <si>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</si>
  <si>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</si>
  <si>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</si>
  <si>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</si>
  <si>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</si>
  <si>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</si>
  <si>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</si>
  <si>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</si>
  <si>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</si>
  <si>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</si>
  <si>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</si>
  <si>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</si>
  <si>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</si>
  <si>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</si>
  <si>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</si>
  <si>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</si>
  <si>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</si>
  <si>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</si>
  <si>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</si>
  <si>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</si>
  <si>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</si>
  <si>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</si>
  <si>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</si>
  <si>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</si>
  <si>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</si>
  <si>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</si>
  <si>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</si>
  <si>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</si>
  <si>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</si>
  <si>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</si>
  <si>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</si>
  <si>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</si>
  <si>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</si>
  <si>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</si>
  <si>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</si>
  <si>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</si>
  <si>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</si>
  <si>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</si>
  <si>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</si>
  <si>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</si>
  <si>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</si>
  <si>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</si>
  <si>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</si>
  <si>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</si>
  <si>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</si>
  <si>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</si>
  <si>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</si>
  <si>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</si>
  <si>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</si>
  <si>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</si>
  <si>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</si>
  <si>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</si>
  <si>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</si>
  <si>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</si>
  <si>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</si>
  <si>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</si>
  <si>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</si>
  <si>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</si>
  <si>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</si>
  <si>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</si>
  <si>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</si>
  <si>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</si>
  <si>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</si>
  <si>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</si>
  <si>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</si>
  <si>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</si>
  <si>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</si>
  <si>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</si>
  <si>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</si>
  <si>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</si>
  <si>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</si>
  <si>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</si>
  <si>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</si>
  <si>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</si>
  <si>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</si>
  <si>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</si>
  <si>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</si>
  <si>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</si>
  <si>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</si>
  <si>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</si>
  <si>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</si>
  <si>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</si>
  <si>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</si>
  <si>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</si>
  <si>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</si>
  <si>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</si>
  <si>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</si>
  <si>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</si>
  <si>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</si>
  <si>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</si>
  <si>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</si>
  <si>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</si>
  <si>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</si>
  <si>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</si>
  <si>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</si>
  <si>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</si>
  <si>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</si>
  <si>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</si>
  <si>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</si>
  <si>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</si>
  <si>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</si>
  <si>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</si>
  <si>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</si>
  <si>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</si>
  <si>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</si>
  <si>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</si>
  <si>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</si>
  <si>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</si>
  <si>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</si>
  <si>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</si>
  <si>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</si>
  <si>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</si>
  <si>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</si>
  <si>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</si>
  <si>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</si>
  <si>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</si>
  <si>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</si>
  <si>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</si>
  <si>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</si>
  <si>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</si>
  <si>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</si>
  <si>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</si>
  <si>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</si>
  <si>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</si>
  <si>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</si>
  <si>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</si>
  <si>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</si>
  <si>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</si>
  <si>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</si>
  <si>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</si>
  <si>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</si>
  <si>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</si>
  <si>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</si>
  <si>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</si>
  <si>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</si>
  <si>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</si>
  <si>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</si>
  <si>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</si>
  <si>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</si>
  <si>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</si>
  <si>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</si>
  <si>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</si>
  <si>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</si>
  <si>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</si>
  <si>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</si>
  <si>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</si>
  <si>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</si>
  <si>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</si>
  <si>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</si>
  <si>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</si>
  <si>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</si>
  <si>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</si>
  <si>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</si>
  <si>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</si>
  <si>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</si>
  <si>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</si>
  <si>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</si>
  <si>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</si>
  <si>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</si>
  <si>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</si>
  <si>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</si>
  <si>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</si>
  <si>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</si>
  <si>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</si>
  <si>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</si>
  <si>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</si>
  <si>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</si>
  <si>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</si>
  <si>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</si>
  <si>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</si>
  <si>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</si>
  <si>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</si>
  <si>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</si>
  <si>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</si>
  <si>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</si>
  <si>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</si>
  <si>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</si>
  <si>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</si>
  <si>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</si>
  <si>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</si>
  <si>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</si>
  <si>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</si>
  <si>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</si>
  <si>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</si>
  <si>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</si>
  <si>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</si>
  <si>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</si>
  <si>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</si>
  <si>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</si>
  <si>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</si>
  <si>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</si>
  <si>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</si>
  <si>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</si>
  <si>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</si>
  <si>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</si>
  <si>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</si>
  <si>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</si>
  <si>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</si>
  <si>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</si>
  <si>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</si>
  <si>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</si>
  <si>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</si>
  <si>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</si>
  <si>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</si>
  <si>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</si>
  <si>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</si>
  <si>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</si>
  <si>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</si>
  <si>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</si>
  <si>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</si>
  <si>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</si>
  <si>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</si>
  <si>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</si>
  <si>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</si>
  <si>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</si>
  <si>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</si>
  <si>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</si>
  <si>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</si>
  <si>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</si>
  <si>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</si>
  <si>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</si>
  <si>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</si>
  <si>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</si>
  <si>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</si>
  <si>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</si>
  <si>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</si>
  <si>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</si>
  <si>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</si>
  <si>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</si>
  <si>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</si>
  <si>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</si>
  <si>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</si>
  <si>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</si>
  <si>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</si>
  <si>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</si>
  <si>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</si>
  <si>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</si>
  <si>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</si>
  <si>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</si>
  <si>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</si>
  <si>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</si>
  <si>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</si>
  <si>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</si>
  <si>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</si>
  <si>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</si>
  <si>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</si>
  <si>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</si>
  <si>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</si>
  <si>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</si>
  <si>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</si>
  <si>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</si>
  <si>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</si>
  <si>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</si>
  <si>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</si>
  <si>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</si>
  <si>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</si>
  <si>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</si>
  <si>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</si>
  <si>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</si>
  <si>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</si>
  <si>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</si>
  <si>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</si>
  <si>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</si>
  <si>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</si>
  <si>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</si>
  <si>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</si>
  <si>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</si>
  <si>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</si>
  <si>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</si>
  <si>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</si>
  <si>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</si>
  <si>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</si>
  <si>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</si>
  <si>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</si>
  <si>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</si>
  <si>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</si>
  <si>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</si>
  <si>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</si>
  <si>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</si>
  <si>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</si>
  <si>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</si>
  <si>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</si>
  <si>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</si>
  <si>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</si>
  <si>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</si>
  <si>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</si>
  <si>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</si>
  <si>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</si>
  <si>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</si>
  <si>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</si>
  <si>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</si>
  <si>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</si>
  <si>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</si>
  <si>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</si>
  <si>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</si>
  <si>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</si>
  <si>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</si>
  <si>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</si>
  <si>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</si>
  <si>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</si>
  <si>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</si>
  <si>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</si>
  <si>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</si>
  <si>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</si>
  <si>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</si>
  <si>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</si>
  <si>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</si>
  <si>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</si>
  <si>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</si>
  <si>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</si>
  <si>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</si>
  <si>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</si>
  <si>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</si>
  <si>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</si>
  <si>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</si>
  <si>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</si>
  <si>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</si>
  <si>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</si>
  <si>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</si>
  <si>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</si>
  <si>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</si>
  <si>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</si>
  <si>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</si>
  <si>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</si>
  <si>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</si>
  <si>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</si>
  <si>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</si>
  <si>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</si>
  <si>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</si>
  <si>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</si>
  <si>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</si>
  <si>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</si>
  <si>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</si>
  <si>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</si>
  <si>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</si>
  <si>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</si>
  <si>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</si>
  <si>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</si>
  <si>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</si>
  <si>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</si>
  <si>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</si>
  <si>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</si>
  <si>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</si>
  <si>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</si>
  <si>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</si>
  <si>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</si>
  <si>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</si>
  <si>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</si>
  <si>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</si>
  <si>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</si>
  <si>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</si>
  <si>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</si>
  <si>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</si>
  <si>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</si>
  <si>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</si>
  <si>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</si>
  <si>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</si>
  <si>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</si>
  <si>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</si>
  <si>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</si>
  <si>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</si>
  <si>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</si>
  <si>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</si>
  <si>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</si>
  <si>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</si>
  <si>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</si>
  <si>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</si>
  <si>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</si>
  <si>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</si>
  <si>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</si>
  <si>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</si>
  <si>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</si>
  <si>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</si>
  <si>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</si>
  <si>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</si>
  <si>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</si>
  <si>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</si>
  <si>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</si>
  <si>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</si>
  <si>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</si>
  <si>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</si>
  <si>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</si>
  <si>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</si>
  <si>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</si>
  <si>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</si>
  <si>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</si>
  <si>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</si>
  <si>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</si>
  <si>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</si>
  <si>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</si>
  <si>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</si>
  <si>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</si>
  <si>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</si>
  <si>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</si>
  <si>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</si>
  <si>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</si>
  <si>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</si>
  <si>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</si>
  <si>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</si>
  <si>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</si>
  <si>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</si>
  <si>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</si>
  <si>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</si>
  <si>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</si>
  <si>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</si>
  <si>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</si>
  <si>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</si>
  <si>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</si>
  <si>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</si>
  <si>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</si>
  <si>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</si>
  <si>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</si>
  <si>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</si>
  <si>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</si>
  <si>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</si>
  <si>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</si>
  <si>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</si>
  <si>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</si>
  <si>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</si>
  <si>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</si>
  <si>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</si>
  <si>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</si>
  <si>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</si>
  <si>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</si>
  <si>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</si>
  <si>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</si>
  <si>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</si>
  <si>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</si>
  <si>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</si>
  <si>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</si>
  <si>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</si>
  <si>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</si>
  <si>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</si>
  <si>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</si>
  <si>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</si>
  <si>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</si>
  <si>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</si>
  <si>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</si>
  <si>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</si>
  <si>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</si>
  <si>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</si>
  <si>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</si>
  <si>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</si>
  <si>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</si>
  <si>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</si>
  <si>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</si>
  <si>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</si>
  <si>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</si>
  <si>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</si>
  <si>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</si>
  <si>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</si>
  <si>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</si>
  <si>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</si>
  <si>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</si>
  <si>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</si>
  <si>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</si>
  <si>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</si>
  <si>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</si>
  <si>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</si>
  <si>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</si>
  <si>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</si>
  <si>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</si>
  <si>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</si>
  <si>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</si>
  <si>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</si>
  <si>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</si>
  <si>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</si>
  <si>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</si>
  <si>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</si>
  <si>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</si>
  <si>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</si>
  <si>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</si>
  <si>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</si>
  <si>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</si>
  <si>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</si>
  <si>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</si>
  <si>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</si>
  <si>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</si>
  <si>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</si>
  <si>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</si>
  <si>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</si>
  <si>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</si>
  <si>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</si>
  <si>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</si>
  <si>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</si>
  <si>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</si>
  <si>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</si>
  <si>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</si>
  <si>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</si>
  <si>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</si>
  <si>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</si>
  <si>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</si>
  <si>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</si>
  <si>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</si>
  <si>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</si>
  <si>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</si>
  <si>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</si>
  <si>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</si>
  <si>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</si>
  <si>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</si>
  <si>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</si>
  <si>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</si>
  <si>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</si>
  <si>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</si>
  <si>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</si>
  <si>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</si>
  <si>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</si>
  <si>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</si>
  <si>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</si>
  <si>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</si>
  <si>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</si>
  <si>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</si>
  <si>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</si>
  <si>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</si>
  <si>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</si>
  <si>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</si>
  <si>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</si>
  <si>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</si>
  <si>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</si>
  <si>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</si>
  <si>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</si>
  <si>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</si>
  <si>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</si>
  <si>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</si>
  <si>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</si>
  <si>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</si>
  <si>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</si>
  <si>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</si>
  <si>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</si>
  <si>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</si>
  <si>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</si>
  <si>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</si>
  <si>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</si>
  <si>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</si>
  <si>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</si>
  <si>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</si>
  <si>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</si>
  <si>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</si>
  <si>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</si>
  <si>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</si>
  <si>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</si>
  <si>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</si>
  <si>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</si>
  <si>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</si>
  <si>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</si>
  <si>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</si>
  <si>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</si>
  <si>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</si>
  <si>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</si>
  <si>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</si>
  <si>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</si>
  <si>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</si>
  <si>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</si>
  <si>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</si>
  <si>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</si>
  <si>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</si>
  <si>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</si>
  <si>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</si>
  <si>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</si>
  <si>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</si>
  <si>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</si>
  <si>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</si>
  <si>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</si>
  <si>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</si>
  <si>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</si>
  <si>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</si>
  <si>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</si>
  <si>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</si>
  <si>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</si>
  <si>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</si>
  <si>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</si>
  <si>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</si>
  <si>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</si>
  <si>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</si>
  <si>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</si>
  <si>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</si>
  <si>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</si>
  <si>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</si>
  <si>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</si>
  <si>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</si>
  <si>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</si>
  <si>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</si>
  <si>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</si>
  <si>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</si>
  <si>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</si>
  <si>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</si>
  <si>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</si>
  <si>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</si>
  <si>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</si>
  <si>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</si>
  <si>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</si>
  <si>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</si>
  <si>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</si>
  <si>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</si>
  <si>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</si>
  <si>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</si>
  <si>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</si>
  <si>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</si>
  <si>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</si>
  <si>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</si>
  <si>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</si>
  <si>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</si>
  <si>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</si>
  <si>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</si>
  <si>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</si>
  <si>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</si>
  <si>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</si>
  <si>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</si>
  <si>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</si>
  <si>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</si>
  <si>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</si>
  <si>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</si>
  <si>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</si>
  <si>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</si>
  <si>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</si>
  <si>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</si>
  <si>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</si>
  <si>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</si>
  <si>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</si>
  <si>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</si>
  <si>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</si>
  <si>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</si>
  <si>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</si>
  <si>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</si>
  <si>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</si>
  <si>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</si>
  <si>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</si>
  <si>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</si>
  <si>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</si>
  <si>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</si>
  <si>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</si>
  <si>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</si>
  <si>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</si>
  <si>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</si>
  <si>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</si>
  <si>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</si>
  <si>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</si>
  <si>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</si>
  <si>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</si>
  <si>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</si>
  <si>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</si>
  <si>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</si>
  <si>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</si>
  <si>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</si>
  <si>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</si>
  <si>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</si>
  <si>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</si>
  <si>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</si>
  <si>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</si>
  <si>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</si>
  <si>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</si>
  <si>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</si>
  <si>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</si>
  <si>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</si>
  <si>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</si>
  <si>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</si>
  <si>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</si>
  <si>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</si>
  <si>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</si>
  <si>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</si>
  <si>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</si>
  <si>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</si>
  <si>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</si>
  <si>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</si>
  <si>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</si>
  <si>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</si>
  <si>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</si>
  <si>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</si>
  <si>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</si>
  <si>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</si>
  <si>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</si>
  <si>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</si>
  <si>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</si>
  <si>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</si>
  <si>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</si>
  <si>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</si>
  <si>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</si>
  <si>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</si>
  <si>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</si>
  <si>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</si>
  <si>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</si>
  <si>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</si>
  <si>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</si>
  <si>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</si>
  <si>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</si>
  <si>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</si>
  <si>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</si>
  <si>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</si>
  <si>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</si>
  <si>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</si>
  <si>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</si>
  <si>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</si>
  <si>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</si>
  <si>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</si>
  <si>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</si>
  <si>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</si>
  <si>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</si>
  <si>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</si>
  <si>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</si>
  <si>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</si>
  <si>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</si>
  <si>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</si>
  <si>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</si>
  <si>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</si>
  <si>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</si>
  <si>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</si>
  <si>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</si>
  <si>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</si>
  <si>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</si>
  <si>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</si>
  <si>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</si>
  <si>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</si>
  <si>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</si>
  <si>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</si>
  <si>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</si>
  <si>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</si>
  <si>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</si>
  <si>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</si>
  <si>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</si>
  <si>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</si>
  <si>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</si>
  <si>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</si>
  <si>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</si>
  <si>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</si>
  <si>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</si>
  <si>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</si>
  <si>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</si>
  <si>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</si>
  <si>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</si>
  <si>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</si>
  <si>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</si>
  <si>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</si>
  <si>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</si>
  <si>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</si>
  <si>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</si>
  <si>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</si>
  <si>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</si>
  <si>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</si>
  <si>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</si>
  <si>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</si>
  <si>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</si>
  <si>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</si>
  <si>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</si>
  <si>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</si>
  <si>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</si>
  <si>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</si>
  <si>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</si>
  <si>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</si>
  <si>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</si>
  <si>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</si>
  <si>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</si>
  <si>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</si>
  <si>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</si>
  <si>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</si>
  <si>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</si>
  <si>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</si>
  <si>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</si>
  <si>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</si>
  <si>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</si>
  <si>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</si>
  <si>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</si>
  <si>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</si>
  <si>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</si>
  <si>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</si>
  <si>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</si>
  <si>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</si>
  <si>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</si>
  <si>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</si>
  <si>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</si>
  <si>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</si>
  <si>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</si>
  <si>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</si>
  <si>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</si>
  <si>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</si>
  <si>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</si>
  <si>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</si>
  <si>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</si>
  <si>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</si>
  <si>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</si>
  <si>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</si>
  <si>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</si>
  <si>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</si>
  <si>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</si>
  <si>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</si>
  <si>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</si>
  <si>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</si>
  <si>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</si>
  <si>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</si>
  <si>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</si>
  <si>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</si>
  <si>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</si>
  <si>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</si>
  <si>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</si>
  <si>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</si>
  <si>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</si>
  <si>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</si>
  <si>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</si>
  <si>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</si>
  <si>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</si>
  <si>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</si>
  <si>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</si>
  <si>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</si>
  <si>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</si>
  <si>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</si>
  <si>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</si>
  <si>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</si>
  <si>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</si>
  <si>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</si>
  <si>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</si>
  <si>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</si>
  <si>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</si>
  <si>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</si>
  <si>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</si>
  <si>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</si>
  <si>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</si>
  <si>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</si>
  <si>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</si>
  <si>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</si>
  <si>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</si>
  <si>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</si>
  <si>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</si>
  <si>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</si>
  <si>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</si>
  <si>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</si>
  <si>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</si>
  <si>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</si>
  <si>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</si>
  <si>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</si>
  <si>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</si>
  <si>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</si>
  <si>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</si>
  <si>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</si>
  <si>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</si>
  <si>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</si>
  <si>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</si>
  <si>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</si>
  <si>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</si>
  <si>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</si>
  <si>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</si>
  <si>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</si>
  <si>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</si>
  <si>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</si>
  <si>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</si>
  <si>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</si>
  <si>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</si>
  <si>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</si>
  <si>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</si>
  <si>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</si>
  <si>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</si>
  <si>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</si>
  <si>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</si>
  <si>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</si>
  <si>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</si>
  <si>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</si>
  <si>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</si>
  <si>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</si>
  <si>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</si>
  <si>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</si>
  <si>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</si>
  <si>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</si>
  <si>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</si>
  <si>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</si>
  <si>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</si>
  <si>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</si>
  <si>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</si>
  <si>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</si>
  <si>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</si>
  <si>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</si>
  <si>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</si>
  <si>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</si>
  <si>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</si>
  <si>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</si>
  <si>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</si>
  <si>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</si>
  <si>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</si>
  <si>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</si>
  <si>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</si>
  <si>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</si>
  <si>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</si>
  <si>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</si>
  <si>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</si>
  <si>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</si>
  <si>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</si>
  <si>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</si>
  <si>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</si>
  <si>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</si>
  <si>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</si>
  <si>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</si>
  <si>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</si>
  <si>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</si>
  <si>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</si>
  <si>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</si>
  <si>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</si>
  <si>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</si>
  <si>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</si>
  <si>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</si>
  <si>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</si>
  <si>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</si>
  <si>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</si>
  <si>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</si>
  <si>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</si>
  <si>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</si>
  <si>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</si>
  <si>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</si>
  <si>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</si>
  <si>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</si>
  <si>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</si>
  <si>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</si>
  <si>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</si>
  <si>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</si>
  <si>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</si>
  <si>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</si>
  <si>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</si>
  <si>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</si>
  <si>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</si>
  <si>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</si>
  <si>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</si>
  <si>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</si>
  <si>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</si>
  <si>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</si>
  <si>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</si>
  <si>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</si>
  <si>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</si>
  <si>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</si>
  <si>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</si>
  <si>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</si>
  <si>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</si>
  <si>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</si>
  <si>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</si>
  <si>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</si>
  <si>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</si>
  <si>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</si>
  <si>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</si>
  <si>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</si>
  <si>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</si>
  <si>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</si>
  <si>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</si>
  <si>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</si>
  <si>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</si>
  <si>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</si>
  <si>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</si>
  <si>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</si>
  <si>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</si>
  <si>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</si>
  <si>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</si>
  <si>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</si>
  <si>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</si>
  <si>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</si>
  <si>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</si>
  <si>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</si>
  <si>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</si>
  <si>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</si>
  <si>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</si>
  <si>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</si>
  <si>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</si>
  <si>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</si>
  <si>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</si>
  <si>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</si>
  <si>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</si>
  <si>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</si>
  <si>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</si>
  <si>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</si>
  <si>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</si>
  <si>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</si>
  <si>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</si>
  <si>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</si>
  <si>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</si>
  <si>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</si>
  <si>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</si>
  <si>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</si>
  <si>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</si>
  <si>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</si>
  <si>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</si>
  <si>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</si>
  <si>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</si>
  <si>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</si>
  <si>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</si>
  <si>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</si>
  <si>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</si>
  <si>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</si>
  <si>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</si>
  <si>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</si>
  <si>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</si>
  <si>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</si>
  <si>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</si>
  <si>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</si>
  <si>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</si>
  <si>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</si>
  <si>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</si>
  <si>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</si>
  <si>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</si>
  <si>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</si>
  <si>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</si>
  <si>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</si>
  <si>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</si>
  <si>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</si>
  <si>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</si>
  <si>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</si>
  <si>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</si>
  <si>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</si>
  <si>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</si>
  <si>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</si>
  <si>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</si>
  <si>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</si>
  <si>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</si>
  <si>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</si>
  <si>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</si>
  <si>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</si>
  <si>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</si>
  <si>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</si>
  <si>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</si>
  <si>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</si>
  <si>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</si>
  <si>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</si>
  <si>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</si>
  <si>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</si>
  <si>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</si>
  <si>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</si>
  <si>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</si>
  <si>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</si>
  <si>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</si>
  <si>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</si>
  <si>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</si>
  <si>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</si>
  <si>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</si>
  <si>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</si>
  <si>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</si>
  <si>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</si>
  <si>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</si>
  <si>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</si>
  <si>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</si>
  <si>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</si>
  <si>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</si>
  <si>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</si>
  <si>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</si>
  <si>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</si>
  <si>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</si>
  <si>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</si>
  <si>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</si>
  <si>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</si>
  <si>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</si>
  <si>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</si>
  <si>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</si>
  <si>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</si>
  <si>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</si>
  <si>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</si>
  <si>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</si>
  <si>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</si>
  <si>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</si>
  <si>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</si>
  <si>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</si>
  <si>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</si>
  <si>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</si>
  <si>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</si>
  <si>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</si>
  <si>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</si>
  <si>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</si>
  <si>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</si>
  <si>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</si>
  <si>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</si>
  <si>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</si>
  <si>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</si>
  <si>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</si>
  <si>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</si>
  <si>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</si>
  <si>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</si>
  <si>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</si>
  <si>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</si>
  <si>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</si>
  <si>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</si>
  <si>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</si>
  <si>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</si>
  <si>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</si>
  <si>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</si>
  <si>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</si>
  <si>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</si>
  <si>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</si>
  <si>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</si>
  <si>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</si>
  <si>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</si>
  <si>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</si>
  <si>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</si>
  <si>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</si>
  <si>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</si>
  <si>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</si>
  <si>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</si>
  <si>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</si>
  <si>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</si>
  <si>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</si>
  <si>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</si>
  <si>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</si>
  <si>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</si>
  <si>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</si>
  <si>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</si>
  <si>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</si>
  <si>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</si>
  <si>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</si>
  <si>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</si>
  <si>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</si>
  <si>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</si>
  <si>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</si>
  <si>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</si>
  <si>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</si>
  <si>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</si>
  <si>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</si>
  <si>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</si>
  <si>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</si>
  <si>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</si>
  <si>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</si>
  <si>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</si>
  <si>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</si>
  <si>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</si>
  <si>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</si>
  <si>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</si>
  <si>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</si>
  <si>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</si>
  <si>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</si>
  <si>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</si>
  <si>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</si>
  <si>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</si>
  <si>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</si>
  <si>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</si>
  <si>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</si>
  <si>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</si>
  <si>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</si>
  <si>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</si>
  <si>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</si>
  <si>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</si>
  <si>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</si>
  <si>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</si>
  <si>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</si>
  <si>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</si>
  <si>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</si>
  <si>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</si>
  <si>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</si>
  <si>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</si>
  <si>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</si>
  <si>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</si>
  <si>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</si>
  <si>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</si>
  <si>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</si>
  <si>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</si>
  <si>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</si>
  <si>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</si>
  <si>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</si>
  <si>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</si>
  <si>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</si>
  <si>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</si>
  <si>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</si>
  <si>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</si>
  <si>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</si>
  <si>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</si>
  <si>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</si>
  <si>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</si>
  <si>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</si>
  <si>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</si>
  <si>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</si>
  <si>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</si>
  <si>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</si>
  <si>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</si>
  <si>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</si>
  <si>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</si>
  <si>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</si>
  <si>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</si>
  <si>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</si>
  <si>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</si>
  <si>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</si>
  <si>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</si>
  <si>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</si>
  <si>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</si>
  <si>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</si>
  <si>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</si>
  <si>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</si>
  <si>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</si>
  <si>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</si>
  <si>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</si>
  <si>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</si>
  <si>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</si>
  <si>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</si>
  <si>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</si>
  <si>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</si>
  <si>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</si>
  <si>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</si>
  <si>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</si>
  <si>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</si>
  <si>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</si>
  <si>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</si>
  <si>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</si>
  <si>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</si>
  <si>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</si>
  <si>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</si>
  <si>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</si>
  <si>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</si>
  <si>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</si>
  <si>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</si>
  <si>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</si>
  <si>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</si>
  <si>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</si>
  <si>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</si>
  <si>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</si>
  <si>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</si>
  <si>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</si>
  <si>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</si>
  <si>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</si>
  <si>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</si>
  <si>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</si>
  <si>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</si>
  <si>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</si>
  <si>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</si>
  <si>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</si>
  <si>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</si>
  <si>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</si>
  <si>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</si>
  <si>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</si>
  <si>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</si>
  <si>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</si>
  <si>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</si>
  <si>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</si>
  <si>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</si>
  <si>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</si>
  <si>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</si>
  <si>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</si>
  <si>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</si>
  <si>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</si>
  <si>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</si>
  <si>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</si>
  <si>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</si>
  <si>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</si>
  <si>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</si>
  <si>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</si>
  <si>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</si>
  <si>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</si>
  <si>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</si>
  <si>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</si>
  <si>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</si>
  <si>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</si>
  <si>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</si>
  <si>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</si>
  <si>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</si>
  <si>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</si>
  <si>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</si>
  <si>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</si>
  <si>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</si>
  <si>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</si>
  <si>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</si>
  <si>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</si>
  <si>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</si>
  <si>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</si>
  <si>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</si>
  <si>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</si>
  <si>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</si>
  <si>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</si>
  <si>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</si>
  <si>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</si>
  <si>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</si>
  <si>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</si>
  <si>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</si>
  <si>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</si>
  <si>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</si>
  <si>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</si>
  <si>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</si>
  <si>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</si>
  <si>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</si>
  <si>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</si>
  <si>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</si>
  <si>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</si>
  <si>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</si>
  <si>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</si>
  <si>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</si>
  <si>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</si>
  <si>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</si>
  <si>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</si>
  <si>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</si>
  <si>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</si>
  <si>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</si>
  <si>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</si>
  <si>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</si>
  <si>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</si>
  <si>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</si>
  <si>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</si>
  <si>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</si>
  <si>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</si>
  <si>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</si>
  <si>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</si>
  <si>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</si>
  <si>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</si>
  <si>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</si>
  <si>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</si>
  <si>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</si>
  <si>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</si>
  <si>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</si>
  <si>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</si>
  <si>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</si>
  <si>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</si>
  <si>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</si>
  <si>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</si>
  <si>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</si>
  <si>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</si>
  <si>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</si>
  <si>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</si>
  <si>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</si>
  <si>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</si>
  <si>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</si>
  <si>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</si>
  <si>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</si>
  <si>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</si>
  <si>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</si>
  <si>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</si>
  <si>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</si>
  <si>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</si>
  <si>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</si>
  <si>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</si>
  <si>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</si>
  <si>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</si>
  <si>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</si>
  <si>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</si>
  <si>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</si>
  <si>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</si>
  <si>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</si>
  <si>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</si>
  <si>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</si>
  <si>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</si>
  <si>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</si>
  <si>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</si>
  <si>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</si>
  <si>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</si>
  <si>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</si>
  <si>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</si>
  <si>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</si>
  <si>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</si>
  <si>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</si>
  <si>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</si>
  <si>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</si>
  <si>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</si>
  <si>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</si>
  <si>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</si>
  <si>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</si>
  <si>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</si>
  <si>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</si>
  <si>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</si>
  <si>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</si>
  <si>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</si>
  <si>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</si>
  <si>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</si>
  <si>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</si>
  <si>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</si>
  <si>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</si>
  <si>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</si>
  <si>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</si>
  <si>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</si>
  <si>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</si>
  <si>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</si>
  <si>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</si>
  <si>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</si>
  <si>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</si>
  <si>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</si>
  <si>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</si>
  <si>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</si>
  <si>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</si>
  <si>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</si>
  <si>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</si>
  <si>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</si>
  <si>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</si>
  <si>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</si>
  <si>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</si>
  <si>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</si>
  <si>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</si>
  <si>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</si>
  <si>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</si>
  <si>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</si>
  <si>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</si>
  <si>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</si>
  <si>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</si>
  <si>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</si>
  <si>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</si>
  <si>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</si>
  <si>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</si>
  <si>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</si>
  <si>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</si>
  <si>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</si>
  <si>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</si>
  <si>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</si>
  <si>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</si>
  <si>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</si>
  <si>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</si>
  <si>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</si>
  <si>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</si>
  <si>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</si>
  <si>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</si>
  <si>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</si>
  <si>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</si>
  <si>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</si>
  <si>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</si>
  <si>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</si>
  <si>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</si>
  <si>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</si>
  <si>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</si>
  <si>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</si>
  <si>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</si>
  <si>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</si>
  <si>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</si>
  <si>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</si>
  <si>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</si>
  <si>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</si>
  <si>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</si>
  <si>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</si>
  <si>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</si>
  <si>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</si>
  <si>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</si>
  <si>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</si>
  <si>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</si>
  <si>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</si>
  <si>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</si>
  <si>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</si>
  <si>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</si>
  <si>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</si>
  <si>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</si>
  <si>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</si>
  <si>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</si>
  <si>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</si>
  <si>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</si>
  <si>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</si>
  <si>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</si>
  <si>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</si>
  <si>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</si>
  <si>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</si>
  <si>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</si>
  <si>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</si>
  <si>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</si>
  <si>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</si>
  <si>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</si>
  <si>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</si>
  <si>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</si>
  <si>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</si>
  <si>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</si>
  <si>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</si>
  <si>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</si>
  <si>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</si>
  <si>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</si>
  <si>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</si>
  <si>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</si>
  <si>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</si>
  <si>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</si>
  <si>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</si>
  <si>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</si>
  <si>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</si>
  <si>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</si>
  <si>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</si>
  <si>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</si>
  <si>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</si>
  <si>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</si>
  <si>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</si>
  <si>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</si>
  <si>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</si>
  <si>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</si>
  <si>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</si>
  <si>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</si>
  <si>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</si>
  <si>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</si>
  <si>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</si>
  <si>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</si>
  <si>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</si>
  <si>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</si>
  <si>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</si>
  <si>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</si>
  <si>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</si>
  <si>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</si>
  <si>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</si>
  <si>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</si>
  <si>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</si>
  <si>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</si>
  <si>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</si>
  <si>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</si>
  <si>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</si>
  <si>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</si>
  <si>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</si>
  <si>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</si>
  <si>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</si>
  <si>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</si>
  <si>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</si>
  <si>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</si>
  <si>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</si>
  <si>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</si>
  <si>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</si>
  <si>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</si>
  <si>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</si>
  <si>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</si>
  <si>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</si>
  <si>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</si>
  <si>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</si>
  <si>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</si>
  <si>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</si>
  <si>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</si>
  <si>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</si>
  <si>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</si>
  <si>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</si>
  <si>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</si>
  <si>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</si>
  <si>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</si>
  <si>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</si>
  <si>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</si>
  <si>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</si>
  <si>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</si>
  <si>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</si>
  <si>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</si>
  <si>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</si>
  <si>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</si>
  <si>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</si>
  <si>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</si>
  <si>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</si>
  <si>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</si>
  <si>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</si>
  <si>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</si>
  <si>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</si>
  <si>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</si>
  <si>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</si>
  <si>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</si>
  <si>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</si>
  <si>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</si>
  <si>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</si>
  <si>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</si>
  <si>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</si>
  <si>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</si>
  <si>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</si>
  <si>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</si>
  <si>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</si>
  <si>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</si>
  <si>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</si>
  <si>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</si>
  <si>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</si>
  <si>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</si>
  <si>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</si>
  <si>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</si>
  <si>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</si>
  <si>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</si>
  <si>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</si>
  <si>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</si>
  <si>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</si>
  <si>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</si>
  <si>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</si>
  <si>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</si>
  <si>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</si>
  <si>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</si>
  <si>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</si>
  <si>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</si>
  <si>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</si>
  <si>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</si>
  <si>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</si>
  <si>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</si>
  <si>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</si>
  <si>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</si>
  <si>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</si>
  <si>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</si>
  <si>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</si>
  <si>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</si>
  <si>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</si>
  <si>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</si>
  <si>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</si>
  <si>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</si>
  <si>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</si>
  <si>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</si>
  <si>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</si>
  <si>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</si>
  <si>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</si>
  <si>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</si>
  <si>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</si>
  <si>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</si>
  <si>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</si>
  <si>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</si>
  <si>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</si>
  <si>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</si>
  <si>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</si>
  <si>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</si>
  <si>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</si>
  <si>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</si>
  <si>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</si>
  <si>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</si>
  <si>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</si>
  <si>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</si>
  <si>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</si>
  <si>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</si>
  <si>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</si>
  <si>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</si>
  <si>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</si>
  <si>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</si>
  <si>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</si>
  <si>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</si>
  <si>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</si>
  <si>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</si>
  <si>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</si>
  <si>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</si>
  <si>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</si>
  <si>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</si>
  <si>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</si>
  <si>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</si>
  <si>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</si>
  <si>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</si>
  <si>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</si>
  <si>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</si>
  <si>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</si>
  <si>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</si>
  <si>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</si>
  <si>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</si>
  <si>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</si>
  <si>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</si>
  <si>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</si>
  <si>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</si>
  <si>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</si>
  <si>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</si>
  <si>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</si>
  <si>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</si>
  <si>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</si>
  <si>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</si>
  <si>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</si>
  <si>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</si>
  <si>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</si>
  <si>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</si>
  <si>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</si>
  <si>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</si>
  <si>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</si>
  <si>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</si>
  <si>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</si>
  <si>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</si>
  <si>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</si>
  <si>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</si>
  <si>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</si>
  <si>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</si>
  <si>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</si>
  <si>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</si>
  <si>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</si>
  <si>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</si>
  <si>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</si>
  <si>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</si>
  <si>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</si>
  <si>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</si>
  <si>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</si>
  <si>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</si>
  <si>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</si>
  <si>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</si>
  <si>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</si>
  <si>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</si>
  <si>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</si>
  <si>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</si>
  <si>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</si>
  <si>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</si>
  <si>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</si>
  <si>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</si>
  <si>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</si>
  <si>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</si>
  <si>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</si>
  <si>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</si>
  <si>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</si>
  <si>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</si>
  <si>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</si>
  <si>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</si>
  <si>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</si>
  <si>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</si>
  <si>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</si>
  <si>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</si>
  <si>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</si>
  <si>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</si>
  <si>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</si>
  <si>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</si>
  <si>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</si>
  <si>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</si>
  <si>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</si>
  <si>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</si>
  <si>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</si>
  <si>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</si>
  <si>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</si>
  <si>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</si>
  <si>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</si>
  <si>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</si>
  <si>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</si>
  <si>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</si>
  <si>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</si>
  <si>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</si>
  <si>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</si>
  <si>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</si>
  <si>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</si>
  <si>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</si>
  <si>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</si>
  <si>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</si>
  <si>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</si>
  <si>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</si>
  <si>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</si>
  <si>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</si>
  <si>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</si>
  <si>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</si>
  <si>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</si>
  <si>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</si>
  <si>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</si>
  <si>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</si>
  <si>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</si>
  <si>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</si>
  <si>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</si>
  <si>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</si>
  <si>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</si>
  <si>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</si>
  <si>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</si>
  <si>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</si>
  <si>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</si>
  <si>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</si>
  <si>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</si>
  <si>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</si>
  <si>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</si>
  <si>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</si>
  <si>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</si>
  <si>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</si>
  <si>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</si>
  <si>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</si>
  <si>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</si>
  <si>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</si>
  <si>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</si>
  <si>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</si>
  <si>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</si>
  <si>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</si>
  <si>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</si>
  <si>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</si>
  <si>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</si>
  <si>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</si>
  <si>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</si>
  <si>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</si>
  <si>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</si>
  <si>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</si>
  <si>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</si>
  <si>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</si>
  <si>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</si>
  <si>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</si>
  <si>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</si>
  <si>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</si>
  <si>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</si>
  <si>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</si>
  <si>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</si>
  <si>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</si>
  <si>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</si>
  <si>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</si>
  <si>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</si>
  <si>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</si>
  <si>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</si>
  <si>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</si>
  <si>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</si>
  <si>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</si>
  <si>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</si>
  <si>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</si>
  <si>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</si>
  <si>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</si>
  <si>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</si>
  <si>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</si>
  <si>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</si>
  <si>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</si>
  <si>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</si>
  <si>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</si>
  <si>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</si>
  <si>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</si>
  <si>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</si>
  <si>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</si>
  <si>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</si>
  <si>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</si>
  <si>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</si>
  <si>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</si>
  <si>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</si>
  <si>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</si>
  <si>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</si>
  <si>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</si>
  <si>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</si>
  <si>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</si>
  <si>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</si>
  <si>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</si>
  <si>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</si>
  <si>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</si>
  <si>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</si>
  <si>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</si>
  <si>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</si>
  <si>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</si>
  <si>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</si>
  <si>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</si>
  <si>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</si>
  <si>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</si>
  <si>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</si>
  <si>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</si>
  <si>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</si>
  <si>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</si>
  <si>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</si>
  <si>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</si>
  <si>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</si>
  <si>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</si>
  <si>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</si>
  <si>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</si>
  <si>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</si>
  <si>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</si>
  <si>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</si>
  <si>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</si>
  <si>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</si>
  <si>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</si>
  <si>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</si>
  <si>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</si>
  <si>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</si>
  <si>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</si>
  <si>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</si>
  <si>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</si>
  <si>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</si>
  <si>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</si>
  <si>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</si>
  <si>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</si>
  <si>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</si>
  <si>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</si>
  <si>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</si>
  <si>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</si>
  <si>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</si>
  <si>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</si>
  <si>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</si>
  <si>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</si>
  <si>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</si>
  <si>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</si>
  <si>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</si>
  <si>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</si>
  <si>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</si>
  <si>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</si>
  <si>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</si>
  <si>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</si>
  <si>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</si>
  <si>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</si>
  <si>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</si>
  <si>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</si>
  <si>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</si>
  <si>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</si>
  <si>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</si>
  <si>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</si>
  <si>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</si>
  <si>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</si>
  <si>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</si>
  <si>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</si>
  <si>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</si>
  <si>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</si>
  <si>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</si>
  <si>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</si>
  <si>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</si>
  <si>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</si>
  <si>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</si>
  <si>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</si>
  <si>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</si>
  <si>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</si>
  <si>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</si>
  <si>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</si>
  <si>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</si>
  <si>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</si>
  <si>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</si>
  <si>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</si>
  <si>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</si>
  <si>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</si>
  <si>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</si>
  <si>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</si>
  <si>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</si>
  <si>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</si>
  <si>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</si>
  <si>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</si>
  <si>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</si>
  <si>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</si>
  <si>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</si>
  <si>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</si>
  <si>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</si>
  <si>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</si>
  <si>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</si>
  <si>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</si>
  <si>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</si>
  <si>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</si>
  <si>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</si>
  <si>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</si>
  <si>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</si>
  <si>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</si>
  <si>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</si>
  <si>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</si>
  <si>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</si>
  <si>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</si>
  <si>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</si>
  <si>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</si>
  <si>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</si>
  <si>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</si>
  <si>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</si>
  <si>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</si>
  <si>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</si>
  <si>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</si>
  <si>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</si>
  <si>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</si>
  <si>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</si>
  <si>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</si>
  <si>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</si>
  <si>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</si>
  <si>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</si>
  <si>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</si>
  <si>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</si>
  <si>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</si>
  <si>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</si>
  <si>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</si>
  <si>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</si>
  <si>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</si>
  <si>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</si>
  <si>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</si>
  <si>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</si>
  <si>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</si>
  <si>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</si>
  <si>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</si>
  <si>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</si>
  <si>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</si>
  <si>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</si>
  <si>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</si>
  <si>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</si>
  <si>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</si>
  <si>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</si>
  <si>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</si>
  <si>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</si>
  <si>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</si>
  <si>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</si>
  <si>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</si>
  <si>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</si>
  <si>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</si>
  <si>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</si>
  <si>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</si>
  <si>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</si>
  <si>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</si>
  <si>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</si>
  <si>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</si>
  <si>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</si>
  <si>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</si>
  <si>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</si>
  <si>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</si>
  <si>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</si>
  <si>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</si>
  <si>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</si>
  <si>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</si>
  <si>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</si>
  <si>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</si>
  <si>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</si>
  <si>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</si>
  <si>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</si>
  <si>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</si>
  <si>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</si>
  <si>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</si>
  <si>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</si>
  <si>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</si>
  <si>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</si>
  <si>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</si>
  <si>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</si>
  <si>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</si>
  <si>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</si>
  <si>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</si>
  <si>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</si>
  <si>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</si>
  <si>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</si>
  <si>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</si>
  <si>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</si>
  <si>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</si>
  <si>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</si>
  <si>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</si>
  <si>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</si>
  <si>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</si>
  <si>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</si>
  <si>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</si>
  <si>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</si>
  <si>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</si>
  <si>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</si>
  <si>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</si>
  <si>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</si>
  <si>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</si>
  <si>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</si>
  <si>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</si>
  <si>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</si>
  <si>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</si>
  <si>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</si>
  <si>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</si>
  <si>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</si>
  <si>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</si>
  <si>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</si>
  <si>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</si>
  <si>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</si>
  <si>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</si>
  <si>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</si>
  <si>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</si>
  <si>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</si>
  <si>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</si>
  <si>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</si>
  <si>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</si>
  <si>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</si>
  <si>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</si>
  <si>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</si>
  <si>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</si>
  <si>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</si>
  <si>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</si>
  <si>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</si>
  <si>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</si>
  <si>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</si>
  <si>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</si>
  <si>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</si>
  <si>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</si>
  <si>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</si>
  <si>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</si>
  <si>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</si>
  <si>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</si>
  <si>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</si>
  <si>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</si>
  <si>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</si>
  <si>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</si>
  <si>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</si>
  <si>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</si>
  <si>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</si>
  <si>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</si>
  <si>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</si>
  <si>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</si>
  <si>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</si>
  <si>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</si>
  <si>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</si>
  <si>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</si>
  <si>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</si>
  <si>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</si>
  <si>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</si>
  <si>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</si>
  <si>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</si>
  <si>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</si>
  <si>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</si>
  <si>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</si>
  <si>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</si>
  <si>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</si>
  <si>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</si>
  <si>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</si>
  <si>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</si>
  <si>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</si>
  <si>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</si>
  <si>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</si>
  <si>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</si>
  <si>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</si>
  <si>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</si>
  <si>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</si>
  <si>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</si>
  <si>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</si>
  <si>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</si>
  <si>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</si>
  <si>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</si>
  <si>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</si>
  <si>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</si>
  <si>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</si>
  <si>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</si>
  <si>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</si>
  <si>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</si>
  <si>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</si>
  <si>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</si>
  <si>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</si>
  <si>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</si>
  <si>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</si>
  <si>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</si>
  <si>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</si>
  <si>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</si>
  <si>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</si>
  <si>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</si>
  <si>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</si>
  <si>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</si>
  <si>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</si>
  <si>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</si>
  <si>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</si>
  <si>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</si>
  <si>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</si>
  <si>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</si>
  <si>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</si>
  <si>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</si>
  <si>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</si>
  <si>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</si>
  <si>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</si>
  <si>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</si>
  <si>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</si>
  <si>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</si>
  <si>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</si>
  <si>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</si>
  <si>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</si>
  <si>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</si>
  <si>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</si>
  <si>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</si>
  <si>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</si>
  <si>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</si>
  <si>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</si>
  <si>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</si>
  <si>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</si>
  <si>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</si>
  <si>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</si>
  <si>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</si>
  <si>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</si>
  <si>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</si>
  <si>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</si>
  <si>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</si>
  <si>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</si>
  <si>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</si>
  <si>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</si>
  <si>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</si>
  <si>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</si>
  <si>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</si>
  <si>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</si>
  <si>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</si>
  <si>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</si>
  <si>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</si>
  <si>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</si>
  <si>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</si>
  <si>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</si>
  <si>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</si>
  <si>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</si>
  <si>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</si>
  <si>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</si>
  <si>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</si>
  <si>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</si>
  <si>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</si>
  <si>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</si>
  <si>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</si>
  <si>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</si>
  <si>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</si>
  <si>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</si>
  <si>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</si>
  <si>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</si>
  <si>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</si>
  <si>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</si>
  <si>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</si>
  <si>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</si>
  <si>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</si>
  <si>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</si>
  <si>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</si>
  <si>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</si>
  <si>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</si>
  <si>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</si>
  <si>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</si>
  <si>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</si>
  <si>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</si>
  <si>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</si>
  <si>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</si>
  <si>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</si>
  <si>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</si>
  <si>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</si>
  <si>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</si>
  <si>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</si>
  <si>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</si>
  <si>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</si>
  <si>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</si>
  <si>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</si>
  <si>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</si>
  <si>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</si>
  <si>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</si>
  <si>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</si>
  <si>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</si>
  <si>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</si>
  <si>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</si>
  <si>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</si>
  <si>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</si>
  <si>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</si>
  <si>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</si>
  <si>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</si>
  <si>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</si>
  <si>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</si>
  <si>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</si>
  <si>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</si>
  <si>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</si>
  <si>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</si>
  <si>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</si>
  <si>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</si>
  <si>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</si>
  <si>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</si>
  <si>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</si>
  <si>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</si>
  <si>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</si>
  <si>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</si>
  <si>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</si>
  <si>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</si>
  <si>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</si>
  <si>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</si>
  <si>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</si>
  <si>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</si>
  <si>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</si>
  <si>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</si>
  <si>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</si>
  <si>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</si>
  <si>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</si>
  <si>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</si>
  <si>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</si>
  <si>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</si>
  <si>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</si>
  <si>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</si>
  <si>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</si>
  <si>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</si>
  <si>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</si>
  <si>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</si>
  <si>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</si>
  <si>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</si>
  <si>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</si>
  <si>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</si>
  <si>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</si>
  <si>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</si>
  <si>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</si>
  <si>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</si>
  <si>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</si>
  <si>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</si>
  <si>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</si>
  <si>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</si>
  <si>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</si>
  <si>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</si>
  <si>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</si>
  <si>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</si>
  <si>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</si>
  <si>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</si>
  <si>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</si>
  <si>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</si>
  <si>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</si>
  <si>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</si>
  <si>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</si>
  <si>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</si>
  <si>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</si>
  <si>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</si>
  <si>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</si>
  <si>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</si>
  <si>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</si>
  <si>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</si>
  <si>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</si>
  <si>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</si>
  <si>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</si>
  <si>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</si>
  <si>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</si>
  <si>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</si>
  <si>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</si>
  <si>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</si>
  <si>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</si>
  <si>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</si>
  <si>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</si>
  <si>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</si>
  <si>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</si>
  <si>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</si>
  <si>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</si>
  <si>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</si>
  <si>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</si>
  <si>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</si>
  <si>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</si>
  <si>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</si>
  <si>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</si>
  <si>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</si>
  <si>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</si>
  <si>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</si>
  <si>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</si>
  <si>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</si>
  <si>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</si>
  <si>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</si>
  <si>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</si>
  <si>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</si>
  <si>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</si>
  <si>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</si>
  <si>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</si>
  <si>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</si>
  <si>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</si>
  <si>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</si>
  <si>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</si>
  <si>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</si>
  <si>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</si>
  <si>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</si>
  <si>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</si>
  <si>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</si>
  <si>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</si>
  <si>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</si>
  <si>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</si>
  <si>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</si>
  <si>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</si>
  <si>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</si>
  <si>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</si>
  <si>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</si>
  <si>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</si>
  <si>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</si>
  <si>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</si>
  <si>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</si>
  <si>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</si>
  <si>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</si>
  <si>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</si>
  <si>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</si>
  <si>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</si>
  <si>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</si>
  <si>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</si>
  <si>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</si>
  <si>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</si>
  <si>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</si>
  <si>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</si>
  <si>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</si>
  <si>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</si>
  <si>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</si>
  <si>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</si>
  <si>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</si>
  <si>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</si>
  <si>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</si>
  <si>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</si>
  <si>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</si>
  <si>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</si>
  <si>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</si>
  <si>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</si>
  <si>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</si>
  <si>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</si>
  <si>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</si>
  <si>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</si>
  <si>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</si>
  <si>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</si>
  <si>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</si>
  <si>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</si>
  <si>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</si>
  <si>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</si>
  <si>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</si>
  <si>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</si>
  <si>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</si>
  <si>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</si>
  <si>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</si>
  <si>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</si>
  <si>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</si>
  <si>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</si>
  <si>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</si>
  <si>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</si>
  <si>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</si>
  <si>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</si>
  <si>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</si>
  <si>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</si>
  <si>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</si>
  <si>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</si>
  <si>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</si>
  <si>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</si>
  <si>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</si>
  <si>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</si>
  <si>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</si>
  <si>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</si>
  <si>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</si>
  <si>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</si>
  <si>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</si>
  <si>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</si>
  <si>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</si>
  <si>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</si>
  <si>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</si>
  <si>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</si>
  <si>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</si>
  <si>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</si>
  <si>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</si>
  <si>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</si>
  <si>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</si>
  <si>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</si>
  <si>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</si>
  <si>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</si>
  <si>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</si>
  <si>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</si>
  <si>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</si>
  <si>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</si>
  <si>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</si>
  <si>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</si>
  <si>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</si>
  <si>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</si>
  <si>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</si>
  <si>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</si>
  <si>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</si>
  <si>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</si>
  <si>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</si>
  <si>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</si>
  <si>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</si>
  <si>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</si>
  <si>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</si>
  <si>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</si>
  <si>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</si>
  <si>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</si>
  <si>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</si>
  <si>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</si>
  <si>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</si>
  <si>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</si>
  <si>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</si>
  <si>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</si>
  <si>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</si>
  <si>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</si>
  <si>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</si>
  <si>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</si>
  <si>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</si>
  <si>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</si>
  <si>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</si>
  <si>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</si>
  <si>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</si>
  <si>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</si>
  <si>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</si>
  <si>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</si>
  <si>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</si>
  <si>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</si>
  <si>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</si>
  <si>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</si>
  <si>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</si>
  <si>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</si>
  <si>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</si>
  <si>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</si>
  <si>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</si>
  <si>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</si>
  <si>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</si>
  <si>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</si>
  <si>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</si>
  <si>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</si>
  <si>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</si>
  <si>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</si>
  <si>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</si>
  <si>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</si>
  <si>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</si>
  <si>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</si>
  <si>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</si>
  <si>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</si>
  <si>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</si>
  <si>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</si>
  <si>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</si>
  <si>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</si>
  <si>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</si>
  <si>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</si>
  <si>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</si>
  <si>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</si>
  <si>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</si>
  <si>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</si>
  <si>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</si>
  <si>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</si>
  <si>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</si>
  <si>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</si>
  <si>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</si>
  <si>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</si>
  <si>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</si>
  <si>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</si>
  <si>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</si>
  <si>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</si>
  <si>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</si>
  <si>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</si>
  <si>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</si>
  <si>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</si>
  <si>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</si>
  <si>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</si>
  <si>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</si>
  <si>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</si>
  <si>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</si>
  <si>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</si>
  <si>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</si>
  <si>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</si>
  <si>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</si>
  <si>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</si>
  <si>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</si>
  <si>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</si>
  <si>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</si>
  <si>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</si>
  <si>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</si>
  <si>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</si>
  <si>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</si>
  <si>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</si>
  <si>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</si>
  <si>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</si>
  <si>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</si>
  <si>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</si>
  <si>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</si>
  <si>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</si>
  <si>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</si>
  <si>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</si>
  <si>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</si>
  <si>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</si>
  <si>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</si>
  <si>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</si>
  <si>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</si>
  <si>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</si>
  <si>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</si>
  <si>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</si>
  <si>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</si>
  <si>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</si>
  <si>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</si>
  <si>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</si>
  <si>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</si>
  <si>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</si>
  <si>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</si>
  <si>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</si>
  <si>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</si>
  <si>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</si>
  <si>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</si>
  <si>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</si>
  <si>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</si>
  <si>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</si>
  <si>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</si>
  <si>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</si>
  <si>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</si>
  <si>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</si>
  <si>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</si>
  <si>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</si>
  <si>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</si>
  <si>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</si>
  <si>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</si>
  <si>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</si>
  <si>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</si>
  <si>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</si>
  <si>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</si>
  <si>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</si>
  <si>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</si>
  <si>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</si>
  <si>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</si>
  <si>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</si>
  <si>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</si>
  <si>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</si>
  <si>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</si>
  <si>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</si>
  <si>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</si>
  <si>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</si>
  <si>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</si>
  <si>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</si>
  <si>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</si>
  <si>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</si>
  <si>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</si>
  <si>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</si>
  <si>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</si>
  <si>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</si>
  <si>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</si>
  <si>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</si>
  <si>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</si>
  <si>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</si>
  <si>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</si>
  <si>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</si>
  <si>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</si>
  <si>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</si>
  <si>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</si>
  <si>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</si>
  <si>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</si>
  <si>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</si>
  <si>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</si>
  <si>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</si>
  <si>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</si>
  <si>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</si>
  <si>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</si>
  <si>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</si>
  <si>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</si>
  <si>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</si>
  <si>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</si>
  <si>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</si>
  <si>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</si>
  <si>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</si>
  <si>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</si>
  <si>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</si>
  <si>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</si>
  <si>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</si>
  <si>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</si>
  <si>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</si>
  <si>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</si>
  <si>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</si>
  <si>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</si>
  <si>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</si>
  <si>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</si>
  <si>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</si>
  <si>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</si>
  <si>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</si>
  <si>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</si>
  <si>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</si>
  <si>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</si>
  <si>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</si>
  <si>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</si>
  <si>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</si>
  <si>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</si>
  <si>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</si>
  <si>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</si>
  <si>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</si>
  <si>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</si>
  <si>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</si>
  <si>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</si>
  <si>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</si>
  <si>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</si>
  <si>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</si>
  <si>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</si>
  <si>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</si>
  <si>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</si>
  <si>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</si>
  <si>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</si>
  <si>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</si>
  <si>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</si>
  <si>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</si>
  <si>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</si>
  <si>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</si>
  <si>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</si>
  <si>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</si>
  <si>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</si>
  <si>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</si>
  <si>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</si>
  <si>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</si>
  <si>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</si>
  <si>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</si>
  <si>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</si>
  <si>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</si>
  <si>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</si>
  <si>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</si>
  <si>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</si>
  <si>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</si>
  <si>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</si>
  <si>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</si>
  <si>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</si>
  <si>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</si>
  <si>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</si>
  <si>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</si>
  <si>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</si>
  <si>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</si>
  <si>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</si>
  <si>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</si>
  <si>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</si>
  <si>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</si>
  <si>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</si>
  <si>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</si>
  <si>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</si>
  <si>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</si>
  <si>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</si>
  <si>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</si>
  <si>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</si>
  <si>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</si>
  <si>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</si>
  <si>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</si>
  <si>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</si>
  <si>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</si>
  <si>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</si>
  <si>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</si>
  <si>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</si>
  <si>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</si>
  <si>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</si>
  <si>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</si>
  <si>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</si>
  <si>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</si>
  <si>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</si>
  <si>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</si>
  <si>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</si>
  <si>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</si>
  <si>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</si>
  <si>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</si>
  <si>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</si>
  <si>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</si>
  <si>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</si>
  <si>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</si>
  <si>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</si>
  <si>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</si>
  <si>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</si>
  <si>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</si>
  <si>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</si>
  <si>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</si>
  <si>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</si>
  <si>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</si>
  <si>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</si>
  <si>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</si>
  <si>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</si>
  <si>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</si>
  <si>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</si>
  <si>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</si>
  <si>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</si>
  <si>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</si>
  <si>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</si>
  <si>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</si>
  <si>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</si>
  <si>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</si>
  <si>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</si>
  <si>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</si>
  <si>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</si>
  <si>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</si>
  <si>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</si>
  <si>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</si>
  <si>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</si>
  <si>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</si>
  <si>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</si>
  <si>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</si>
  <si>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</si>
  <si>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</si>
  <si>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</si>
  <si>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</si>
  <si>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</si>
  <si>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</si>
  <si>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</si>
  <si>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</si>
  <si>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</si>
  <si>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</si>
  <si>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</si>
  <si>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</si>
  <si>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</si>
  <si>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</si>
  <si>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</si>
  <si>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</si>
  <si>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</si>
  <si>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</si>
  <si>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</si>
  <si>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</si>
  <si>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</si>
  <si>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</si>
  <si>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</si>
  <si>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</si>
  <si>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</si>
  <si>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</si>
  <si>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</si>
  <si>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</si>
  <si>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</si>
  <si>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</si>
  <si>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</si>
  <si>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</si>
  <si>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</si>
  <si>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</si>
  <si>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</si>
  <si>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</si>
  <si>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</si>
  <si>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</si>
  <si>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</si>
  <si>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</si>
  <si>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</si>
  <si>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</si>
  <si>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</si>
  <si>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</si>
  <si>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</si>
  <si>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</si>
  <si>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</si>
  <si>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</si>
  <si>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</si>
  <si>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</si>
  <si>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</si>
  <si>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</si>
  <si>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</si>
  <si>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</si>
  <si>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</si>
  <si>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</si>
  <si>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</si>
  <si>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</si>
  <si>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</si>
  <si>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</si>
  <si>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</si>
  <si>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</si>
  <si>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</si>
  <si>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</si>
  <si>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</si>
  <si>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</si>
  <si>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</si>
  <si>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</si>
  <si>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</si>
  <si>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</si>
  <si>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</si>
  <si>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</si>
  <si>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</si>
  <si>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</si>
  <si>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</si>
  <si>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</si>
  <si>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</si>
  <si>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</si>
  <si>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</si>
  <si>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</si>
  <si>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</si>
  <si>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</si>
  <si>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</si>
  <si>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</si>
  <si>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</si>
  <si>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</si>
  <si>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</si>
  <si>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</si>
  <si>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</si>
  <si>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</si>
  <si>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</si>
  <si>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</si>
  <si>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</si>
  <si>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</si>
  <si>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</si>
  <si>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</si>
  <si>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</si>
  <si>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</si>
  <si>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</si>
  <si>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</si>
  <si>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</si>
  <si>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</si>
  <si>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</si>
  <si>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</si>
  <si>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</si>
  <si>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</si>
  <si>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</si>
  <si>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</si>
  <si>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</si>
  <si>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</si>
  <si>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</si>
  <si>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</si>
  <si>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</si>
  <si>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</si>
  <si>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</si>
  <si>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</si>
  <si>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</si>
  <si>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</si>
  <si>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</si>
  <si>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</si>
  <si>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</si>
  <si>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</si>
  <si>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</si>
  <si>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</si>
  <si>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</si>
  <si>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</si>
  <si>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</si>
  <si>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</si>
  <si>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</si>
  <si>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</si>
  <si>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</si>
  <si>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</si>
  <si>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</si>
  <si>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</si>
  <si>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</si>
  <si>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</si>
  <si>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</si>
  <si>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</si>
  <si>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</si>
  <si>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</si>
  <si>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</si>
  <si>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</si>
  <si>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</si>
  <si>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</si>
  <si>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</si>
  <si>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</si>
  <si>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</si>
  <si>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</si>
  <si>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</si>
  <si>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</si>
  <si>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</si>
  <si>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</si>
  <si>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</si>
  <si>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</si>
  <si>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</si>
  <si>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</si>
  <si>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</si>
  <si>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</si>
  <si>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</si>
  <si>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</si>
  <si>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</si>
  <si>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</si>
  <si>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</si>
  <si>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</si>
  <si>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</si>
  <si>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</si>
  <si>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</si>
  <si>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</si>
  <si>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</si>
  <si>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</si>
  <si>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</si>
  <si>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</si>
  <si>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</si>
  <si>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</si>
  <si>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</si>
  <si>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</si>
  <si>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</si>
  <si>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</si>
  <si>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</si>
  <si>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</si>
  <si>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</si>
  <si>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</si>
  <si>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</si>
  <si>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</si>
  <si>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</si>
  <si>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</si>
  <si>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</si>
  <si>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</si>
  <si>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</si>
  <si>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</si>
  <si>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</si>
  <si>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</si>
  <si>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</si>
  <si>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</si>
  <si>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</si>
  <si>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</si>
  <si>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</si>
  <si>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</si>
  <si>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</si>
  <si>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</si>
  <si>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</si>
  <si>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</si>
  <si>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</si>
  <si>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</si>
  <si>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</si>
  <si>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</si>
  <si>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</si>
  <si>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</si>
  <si>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</si>
  <si>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</si>
  <si>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</si>
  <si>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</si>
  <si>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</si>
  <si>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</si>
  <si>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</si>
  <si>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</si>
  <si>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</si>
  <si>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</si>
  <si>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</si>
  <si>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</si>
  <si>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</si>
  <si>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</si>
  <si>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</si>
  <si>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</si>
  <si>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</si>
  <si>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</si>
  <si>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</si>
  <si>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</si>
  <si>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</si>
  <si>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</si>
  <si>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</si>
  <si>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</si>
  <si>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</si>
  <si>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</si>
  <si>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</si>
  <si>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</si>
  <si>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</si>
  <si>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</si>
  <si>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</si>
  <si>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</si>
  <si>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</si>
  <si>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</si>
  <si>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</si>
  <si>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</si>
  <si>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</si>
  <si>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</si>
  <si>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</si>
  <si>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</si>
  <si>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</si>
  <si>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</si>
  <si>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</si>
  <si>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</si>
  <si>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</si>
  <si>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</si>
  <si>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</si>
  <si>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</si>
  <si>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</si>
  <si>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</si>
  <si>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</si>
  <si>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</si>
  <si>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</si>
  <si>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</si>
  <si>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</si>
  <si>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</si>
  <si>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</si>
  <si>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</si>
  <si>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</si>
  <si>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</si>
  <si>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</si>
  <si>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</si>
  <si>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</si>
  <si>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</si>
  <si>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</si>
  <si>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</si>
  <si>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</si>
  <si>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</si>
  <si>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</si>
  <si>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</si>
  <si>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</si>
  <si>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</si>
  <si>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</si>
  <si>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</si>
  <si>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</si>
  <si>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</si>
  <si>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</si>
  <si>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</si>
  <si>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</si>
  <si>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</si>
  <si>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</si>
  <si>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</si>
  <si>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</si>
  <si>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</si>
  <si>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</si>
  <si>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</si>
  <si>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</si>
  <si>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</si>
  <si>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</si>
  <si>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</si>
  <si>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</si>
  <si>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</si>
  <si>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</si>
  <si>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</si>
  <si>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</si>
  <si>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</si>
  <si>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</si>
  <si>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</si>
  <si>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</si>
  <si>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</si>
  <si>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</si>
  <si>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</si>
  <si>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</si>
  <si>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</si>
  <si>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</si>
  <si>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</si>
  <si>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</si>
  <si>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</si>
  <si>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</si>
  <si>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</si>
  <si>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</si>
  <si>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</si>
  <si>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</si>
  <si>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</si>
  <si>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</si>
  <si>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</si>
  <si>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</si>
  <si>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</si>
  <si>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</si>
  <si>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</si>
  <si>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</si>
  <si>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</si>
  <si>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</si>
  <si>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</si>
  <si>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</si>
  <si>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</si>
  <si>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</si>
  <si>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</si>
  <si>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</si>
  <si>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</si>
  <si>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</si>
  <si>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</si>
  <si>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</si>
  <si>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</si>
  <si>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</si>
  <si>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</si>
  <si>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</si>
  <si>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</si>
  <si>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</si>
  <si>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</si>
  <si>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</si>
  <si>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</si>
  <si>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</si>
  <si>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</si>
  <si>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</si>
  <si>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</si>
  <si>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</si>
  <si>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</si>
  <si>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</si>
  <si>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</si>
  <si>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</si>
  <si>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</si>
  <si>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</si>
  <si>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</si>
  <si>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</si>
  <si>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</si>
  <si>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</si>
  <si>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</si>
  <si>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</si>
  <si>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</si>
  <si>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</si>
  <si>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</si>
  <si>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</si>
  <si>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</si>
  <si>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</si>
  <si>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</si>
  <si>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</si>
  <si>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</si>
  <si>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</si>
  <si>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</si>
  <si>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</si>
  <si>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</si>
  <si>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</si>
  <si>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</si>
  <si>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</si>
  <si>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</si>
  <si>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</si>
  <si>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</si>
  <si>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</si>
  <si>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</si>
  <si>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</si>
  <si>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</si>
  <si>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</si>
  <si>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</si>
  <si>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</si>
  <si>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</si>
  <si>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</si>
  <si>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</si>
  <si>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</si>
  <si>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</si>
  <si>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</si>
  <si>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</si>
  <si>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</si>
  <si>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</si>
  <si>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</si>
  <si>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</si>
  <si>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</si>
  <si>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</si>
  <si>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</si>
  <si>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</si>
  <si>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</si>
  <si>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</si>
  <si>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</si>
  <si>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</si>
  <si>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</si>
  <si>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</si>
  <si>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</si>
  <si>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</si>
  <si>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</si>
  <si>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</si>
  <si>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</si>
  <si>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</si>
  <si>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</si>
  <si>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</si>
  <si>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</si>
  <si>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</si>
  <si>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</si>
  <si>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</si>
  <si>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</si>
  <si>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</si>
  <si>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</si>
  <si>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</si>
  <si>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</si>
  <si>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</si>
  <si>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</si>
  <si>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</si>
  <si>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</si>
  <si>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</si>
  <si>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</si>
  <si>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</si>
  <si>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</si>
  <si>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</si>
  <si>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</si>
  <si>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</si>
  <si>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</si>
  <si>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</si>
  <si>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</si>
  <si>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</si>
  <si>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</si>
  <si>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</si>
  <si>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</si>
  <si>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</si>
  <si>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</si>
  <si>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</si>
  <si>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</si>
  <si>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</si>
  <si>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</si>
  <si>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</si>
  <si>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</si>
  <si>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</si>
  <si>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</si>
  <si>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</si>
  <si>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</si>
  <si>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</si>
  <si>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</si>
  <si>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</si>
  <si>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</si>
  <si>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</si>
  <si>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</si>
  <si>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</si>
  <si>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</si>
  <si>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</si>
  <si>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</si>
  <si>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</si>
  <si>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</si>
  <si>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</si>
  <si>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</si>
  <si>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</si>
  <si>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</si>
  <si>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</si>
  <si>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</si>
  <si>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</si>
  <si>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</si>
  <si>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</si>
  <si>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</si>
  <si>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</si>
  <si>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</si>
  <si>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</si>
  <si>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</si>
  <si>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</si>
  <si>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</si>
  <si>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</si>
  <si>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</si>
  <si>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</si>
  <si>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</si>
  <si>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</si>
  <si>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</si>
  <si>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</si>
  <si>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</si>
  <si>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</si>
  <si>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</si>
  <si>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</si>
  <si>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</si>
  <si>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</si>
  <si>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</si>
  <si>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</si>
  <si>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</si>
  <si>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</si>
  <si>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</si>
  <si>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</si>
  <si>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</si>
  <si>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</si>
  <si>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</si>
  <si>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</si>
  <si>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</si>
  <si>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</si>
  <si>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</si>
  <si>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</si>
  <si>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</si>
  <si>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</si>
  <si>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</si>
  <si>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</si>
  <si>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</si>
  <si>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</si>
  <si>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</si>
  <si>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</si>
  <si>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</si>
  <si>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</si>
  <si>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</si>
  <si>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</si>
  <si>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</si>
  <si>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</si>
  <si>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</si>
  <si>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</si>
  <si>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</si>
  <si>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</si>
  <si>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</si>
  <si>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</si>
  <si>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</si>
  <si>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</si>
  <si>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</si>
  <si>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</si>
  <si>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</si>
  <si>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</si>
  <si>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</si>
  <si>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</si>
  <si>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</si>
  <si>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</si>
  <si>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</si>
  <si>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</si>
  <si>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</si>
  <si>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</si>
  <si>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</si>
  <si>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</si>
  <si>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</si>
  <si>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</si>
  <si>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</si>
  <si>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</si>
  <si>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</si>
  <si>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</si>
  <si>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</si>
  <si>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</si>
  <si>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</si>
  <si>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</si>
  <si>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</si>
  <si>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</si>
  <si>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</si>
  <si>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</si>
  <si>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</si>
  <si>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</si>
  <si>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</si>
  <si>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</si>
  <si>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</si>
  <si>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</si>
  <si>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</si>
  <si>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</si>
  <si>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</si>
  <si>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</si>
  <si>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</si>
  <si>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</si>
  <si>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</si>
  <si>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</si>
  <si>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</si>
  <si>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</si>
  <si>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</si>
  <si>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</si>
  <si>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</si>
  <si>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</si>
  <si>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</si>
  <si>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</si>
  <si>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</si>
  <si>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</si>
  <si>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</si>
  <si>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</si>
  <si>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</si>
  <si>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</si>
  <si>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</si>
  <si>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</si>
  <si>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</si>
  <si>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</si>
  <si>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</si>
  <si>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</si>
  <si>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</si>
  <si>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</si>
  <si>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</si>
  <si>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</si>
  <si>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</si>
  <si>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</si>
  <si>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</si>
  <si>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</si>
  <si>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</si>
  <si>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</si>
  <si>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</si>
  <si>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</si>
  <si>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</si>
  <si>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</si>
  <si>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</si>
  <si>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</si>
  <si>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</si>
  <si>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</si>
  <si>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</si>
  <si>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</si>
  <si>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</si>
  <si>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</si>
  <si>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</si>
  <si>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</si>
  <si>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</si>
  <si>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</si>
  <si>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</si>
  <si>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</si>
  <si>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</si>
  <si>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</si>
  <si>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</si>
  <si>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</si>
  <si>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</si>
  <si>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</si>
  <si>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</si>
  <si>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</si>
  <si>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</si>
  <si>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</si>
  <si>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</si>
  <si>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</si>
  <si>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</si>
  <si>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</si>
  <si>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</si>
  <si>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</si>
  <si>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</si>
  <si>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</si>
  <si>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</si>
  <si>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</si>
  <si>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</si>
  <si>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</si>
  <si>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</si>
  <si>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</si>
  <si>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</si>
  <si>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</si>
  <si>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</si>
  <si>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</si>
  <si>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</si>
  <si>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</si>
  <si>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</si>
  <si>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</si>
  <si>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</si>
  <si>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</si>
  <si>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</si>
  <si>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</si>
  <si>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</si>
  <si>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</si>
  <si>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</si>
  <si>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</si>
  <si>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</si>
  <si>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</si>
  <si>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</si>
  <si>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</si>
  <si>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</si>
  <si>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</si>
  <si>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</si>
  <si>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</si>
  <si>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</si>
  <si>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</si>
  <si>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</si>
  <si>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</si>
  <si>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</si>
  <si>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</si>
  <si>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</si>
  <si>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</si>
  <si>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</si>
  <si>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</si>
  <si>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</si>
  <si>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</si>
  <si>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</si>
  <si>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</si>
  <si>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</si>
  <si>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</si>
  <si>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</si>
  <si>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</si>
  <si>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</si>
  <si>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</si>
  <si>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</si>
  <si>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</si>
  <si>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</si>
  <si>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</si>
  <si>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</si>
  <si>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</si>
  <si>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</si>
  <si>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</si>
  <si>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</si>
  <si>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</si>
  <si>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</si>
  <si>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</si>
  <si>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</si>
  <si>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</si>
  <si>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</si>
  <si>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</si>
  <si>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</si>
  <si>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</si>
  <si>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</si>
  <si>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</si>
  <si>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</si>
  <si>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</si>
  <si>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</si>
  <si>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</si>
  <si>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</si>
  <si>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</si>
  <si>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</si>
  <si>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</si>
  <si>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</si>
  <si>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</si>
  <si>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</si>
  <si>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</si>
  <si>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</si>
  <si>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</si>
  <si>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</si>
  <si>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</si>
  <si>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</si>
  <si>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</si>
  <si>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</si>
  <si>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</si>
  <si>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</si>
  <si>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</si>
  <si>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</si>
  <si>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</si>
  <si>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</si>
  <si>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</si>
  <si>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</si>
  <si>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</si>
  <si>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</si>
  <si>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</si>
  <si>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</si>
  <si>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</si>
  <si>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</si>
  <si>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</si>
  <si>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</si>
  <si>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</si>
  <si>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</si>
  <si>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</si>
  <si>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</si>
  <si>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</si>
  <si>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</si>
  <si>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</si>
  <si>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</si>
  <si>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</si>
  <si>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</si>
  <si>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</si>
  <si>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</si>
  <si>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</si>
  <si>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</si>
  <si>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</si>
  <si>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</si>
  <si>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</si>
  <si>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</si>
  <si>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</si>
  <si>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</si>
  <si>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</si>
  <si>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</si>
  <si>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</si>
  <si>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</si>
  <si>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</si>
  <si>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</si>
  <si>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</si>
  <si>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</si>
  <si>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</si>
  <si>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</si>
  <si>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</si>
  <si>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</si>
  <si>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</si>
  <si>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</si>
  <si>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</si>
  <si>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</si>
  <si>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</si>
  <si>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</si>
  <si>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</si>
  <si>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</si>
  <si>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</si>
  <si>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</si>
  <si>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</si>
  <si>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</si>
  <si>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</si>
  <si>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</si>
  <si>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</si>
  <si>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</si>
  <si>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</si>
  <si>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</si>
  <si>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</si>
  <si>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</si>
  <si>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</si>
  <si>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</si>
  <si>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</si>
  <si>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</si>
  <si>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</si>
  <si>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</si>
  <si>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</si>
  <si>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</si>
  <si>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</si>
  <si>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</si>
  <si>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</si>
  <si>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</si>
  <si>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</si>
  <si>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</si>
  <si>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</si>
  <si>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</si>
  <si>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</si>
  <si>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</si>
  <si>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</si>
  <si>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</si>
  <si>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</si>
  <si>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</si>
  <si>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</si>
  <si>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</si>
  <si>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</si>
  <si>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</si>
  <si>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</si>
  <si>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</si>
  <si>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</si>
  <si>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</si>
  <si>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</si>
  <si>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</si>
  <si>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</si>
  <si>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</si>
  <si>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</si>
  <si>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</si>
  <si>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</si>
  <si>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</si>
  <si>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</si>
  <si>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</si>
  <si>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</si>
  <si>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</si>
  <si>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</si>
  <si>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</si>
  <si>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</si>
  <si>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</si>
  <si>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</si>
  <si>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</si>
  <si>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</si>
  <si>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</si>
  <si>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</si>
  <si>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</si>
  <si>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</si>
  <si>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</si>
  <si>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</si>
  <si>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</si>
  <si>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</si>
  <si>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</si>
  <si>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</si>
  <si>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</si>
  <si>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</si>
  <si>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</si>
  <si>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</si>
  <si>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</si>
  <si>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</si>
  <si>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</si>
  <si>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</si>
  <si>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</si>
  <si>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</si>
  <si>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</si>
  <si>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</si>
  <si>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</si>
  <si>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</si>
  <si>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</si>
  <si>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</si>
  <si>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</si>
  <si>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</si>
  <si>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</si>
  <si>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</si>
  <si>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</si>
  <si>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</si>
  <si>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</si>
  <si>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</si>
  <si>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</si>
  <si>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</si>
  <si>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</si>
  <si>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</si>
  <si>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</si>
  <si>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</si>
  <si>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</si>
  <si>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</si>
  <si>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</si>
  <si>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</si>
  <si>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</si>
  <si>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</si>
  <si>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</si>
  <si>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</si>
  <si>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</si>
  <si>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</si>
  <si>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</si>
  <si>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</si>
  <si>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</si>
  <si>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</si>
  <si>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</si>
  <si>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</si>
  <si>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</si>
  <si>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</si>
  <si>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</si>
  <si>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</si>
  <si>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</si>
  <si>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</si>
  <si>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</si>
  <si>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</si>
  <si>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</si>
  <si>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</si>
  <si>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</si>
  <si>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</si>
  <si>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</si>
  <si>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</si>
  <si>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</si>
  <si>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</si>
  <si>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</si>
  <si>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</si>
  <si>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</si>
  <si>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</si>
  <si>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</si>
  <si>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</si>
  <si>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</si>
  <si>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</si>
  <si>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</si>
  <si>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</si>
  <si>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</si>
  <si>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</si>
  <si>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</si>
  <si>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</si>
  <si>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</si>
  <si>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</si>
  <si>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</si>
  <si>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</si>
  <si>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</si>
  <si>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</si>
  <si>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</si>
  <si>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</si>
  <si>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</si>
  <si>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</si>
  <si>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</si>
  <si>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</si>
  <si>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</si>
  <si>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</si>
  <si>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</si>
  <si>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</si>
  <si>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</si>
  <si>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</si>
  <si>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</si>
  <si>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</si>
  <si>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</si>
  <si>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</si>
  <si>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</si>
  <si>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</si>
  <si>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</si>
  <si>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</si>
  <si>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</si>
  <si>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</si>
  <si>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</si>
  <si>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</si>
  <si>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</si>
  <si>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</si>
  <si>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</si>
  <si>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</si>
  <si>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</si>
  <si>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</si>
  <si>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</si>
  <si>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</si>
  <si>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</si>
  <si>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</si>
  <si>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</si>
  <si>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</si>
  <si>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</si>
  <si>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</si>
  <si>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</si>
  <si>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</si>
  <si>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</si>
  <si>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</si>
  <si>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</si>
  <si>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</si>
  <si>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</si>
  <si>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</si>
  <si>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</si>
  <si>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</si>
  <si>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</si>
  <si>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</si>
  <si>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</si>
  <si>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</si>
  <si>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</si>
  <si>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</si>
  <si>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</si>
  <si>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</si>
  <si>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</si>
  <si>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</si>
  <si>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</si>
  <si>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</si>
  <si>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</si>
  <si>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</si>
  <si>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</si>
  <si>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</si>
  <si>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</si>
  <si>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</si>
  <si>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</si>
  <si>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</si>
  <si>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</si>
  <si>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</si>
  <si>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</si>
  <si>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</si>
  <si>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</si>
  <si>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</si>
  <si>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</si>
  <si>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</si>
  <si>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</si>
  <si>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</si>
  <si>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</si>
  <si>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</si>
  <si>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</si>
  <si>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</si>
  <si>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</si>
  <si>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</si>
  <si>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</si>
  <si>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</si>
  <si>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</si>
  <si>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</si>
  <si>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</si>
  <si>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</si>
  <si>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</si>
  <si>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</si>
  <si>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</si>
  <si>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</si>
  <si>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</si>
  <si>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</si>
  <si>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</si>
  <si>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</si>
  <si>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</si>
  <si>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</si>
  <si>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</si>
  <si>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</si>
  <si>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</si>
  <si>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</si>
  <si>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</si>
  <si>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</si>
  <si>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</si>
  <si>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</si>
  <si>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</si>
  <si>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</si>
  <si>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</si>
  <si>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</si>
  <si>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</si>
  <si>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</si>
  <si>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</si>
  <si>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</si>
  <si>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</si>
  <si>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</si>
  <si>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</si>
  <si>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</si>
  <si>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</si>
  <si>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</si>
  <si>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</si>
  <si>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</si>
  <si>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</si>
  <si>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</si>
  <si>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</si>
  <si>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</si>
  <si>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</si>
  <si>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</si>
  <si>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</si>
  <si>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</si>
  <si>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</si>
  <si>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</si>
  <si>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</si>
  <si>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</si>
  <si>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</si>
  <si>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</si>
  <si>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</si>
  <si>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</si>
  <si>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</si>
  <si>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</si>
  <si>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</si>
  <si>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</si>
  <si>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</si>
  <si>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</si>
  <si>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</si>
  <si>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</si>
  <si>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</si>
  <si>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</si>
  <si>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</si>
  <si>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</si>
  <si>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</si>
  <si>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</si>
  <si>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</si>
  <si>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</si>
  <si>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</si>
  <si>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</si>
  <si>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</si>
  <si>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</si>
  <si>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</si>
  <si>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</si>
  <si>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</si>
  <si>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</si>
  <si>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</si>
  <si>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</si>
  <si>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</si>
  <si>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</si>
  <si>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</si>
  <si>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</si>
  <si>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</si>
  <si>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</si>
  <si>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</si>
  <si>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</si>
  <si>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</si>
  <si>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</si>
  <si>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</si>
  <si>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</si>
  <si>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</si>
  <si>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</si>
  <si>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</si>
  <si>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</si>
  <si>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</si>
  <si>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</si>
  <si>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</si>
  <si>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</si>
  <si>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</si>
  <si>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</si>
  <si>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</si>
  <si>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</si>
  <si>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</si>
  <si>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</si>
  <si>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</si>
  <si>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</si>
  <si>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</si>
  <si>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</si>
  <si>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</si>
  <si>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</si>
  <si>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</si>
  <si>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</si>
  <si>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</si>
  <si>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</si>
  <si>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</si>
  <si>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</si>
  <si>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</si>
  <si>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</si>
  <si>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</si>
  <si>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</si>
  <si>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</si>
  <si>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</si>
  <si>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</si>
  <si>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</si>
  <si>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</si>
  <si>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</si>
  <si>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</si>
  <si>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</si>
  <si>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</si>
  <si>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</si>
  <si>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</si>
  <si>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</si>
  <si>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</si>
  <si>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</si>
  <si>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</si>
  <si>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</si>
  <si>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</si>
  <si>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</si>
  <si>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</si>
  <si>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</si>
  <si>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</si>
  <si>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</si>
  <si>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</si>
  <si>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</si>
  <si>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</si>
  <si>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</si>
  <si>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</si>
  <si>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</si>
  <si>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</si>
  <si>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</si>
  <si>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</si>
  <si>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</si>
  <si>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</si>
  <si>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</si>
  <si>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</si>
  <si>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</si>
  <si>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</si>
  <si>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</si>
  <si>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</si>
  <si>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</si>
  <si>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</si>
  <si>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</si>
  <si>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</si>
  <si>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</si>
  <si>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</si>
  <si>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</si>
  <si>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</si>
  <si>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</si>
  <si>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</si>
  <si>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</si>
  <si>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</si>
  <si>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</si>
  <si>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</si>
  <si>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</si>
  <si>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</si>
  <si>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</si>
  <si>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</si>
  <si>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</si>
  <si>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</si>
  <si>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</si>
  <si>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</si>
  <si>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</si>
  <si>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</si>
  <si>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</si>
  <si>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</si>
  <si>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</si>
  <si>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</si>
  <si>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</si>
  <si>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</si>
  <si>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</si>
  <si>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</si>
  <si>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</si>
  <si>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</si>
  <si>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</si>
  <si>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</si>
  <si>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</si>
  <si>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</si>
  <si>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</si>
  <si>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</si>
  <si>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</si>
  <si>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</si>
  <si>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</si>
  <si>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</si>
  <si>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</si>
  <si>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</si>
  <si>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</si>
  <si>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</si>
  <si>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</si>
  <si>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</si>
  <si>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</si>
  <si>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</si>
  <si>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</si>
  <si>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</si>
  <si>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</si>
  <si>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</si>
  <si>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</si>
  <si>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</si>
  <si>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</si>
  <si>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</si>
  <si>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</si>
  <si>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</si>
  <si>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</si>
  <si>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</si>
  <si>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</si>
  <si>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</si>
  <si>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</si>
  <si>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</si>
  <si>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</si>
  <si>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</si>
  <si>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</si>
  <si>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</si>
  <si>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</si>
  <si>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</si>
  <si>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</si>
  <si>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</si>
  <si>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</si>
  <si>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</si>
  <si>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</si>
  <si>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</si>
  <si>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</si>
  <si>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</si>
  <si>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</si>
  <si>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</si>
  <si>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</si>
  <si>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</si>
  <si>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</si>
  <si>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</si>
  <si>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</si>
  <si>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</si>
  <si>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</si>
  <si>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</si>
  <si>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</si>
  <si>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</si>
  <si>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</si>
  <si>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</si>
  <si>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</si>
  <si>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</si>
  <si>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</si>
  <si>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</si>
  <si>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</si>
  <si>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</si>
  <si>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</si>
  <si>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</si>
  <si>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</si>
  <si>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</si>
  <si>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</si>
  <si>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</si>
  <si>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</si>
  <si>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</si>
  <si>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</si>
  <si>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</si>
  <si>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</si>
  <si>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</si>
  <si>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</si>
  <si>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</si>
  <si>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</si>
  <si>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</si>
  <si>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</si>
  <si>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</si>
  <si>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</si>
  <si>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</si>
  <si>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</si>
  <si>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</si>
  <si>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</si>
  <si>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</si>
  <si>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</si>
  <si>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</si>
  <si>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</si>
  <si>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</si>
  <si>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</si>
  <si>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</si>
  <si>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</si>
  <si>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</si>
  <si>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</si>
  <si>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</si>
  <si>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</si>
  <si>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</si>
  <si>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</si>
  <si>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</si>
  <si>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</si>
  <si>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</si>
  <si>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</si>
  <si>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</si>
  <si>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</si>
  <si>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</si>
  <si>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</si>
  <si>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</si>
  <si>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</si>
  <si>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</si>
  <si>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</si>
  <si>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</si>
  <si>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</si>
  <si>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</si>
  <si>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</si>
  <si>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</si>
  <si>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</si>
  <si>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</si>
  <si>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</si>
  <si>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</si>
  <si>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</si>
  <si>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</si>
  <si>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</si>
  <si>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</si>
  <si>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</si>
  <si>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</si>
  <si>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</si>
  <si>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</si>
  <si>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</si>
  <si>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</si>
  <si>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</si>
  <si>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</si>
  <si>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</si>
  <si>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</si>
  <si>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</si>
  <si>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</si>
  <si>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</si>
  <si>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</si>
  <si>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</si>
  <si>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</si>
  <si>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</si>
  <si>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</si>
  <si>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</si>
  <si>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</si>
  <si>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</si>
  <si>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</si>
  <si>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</si>
  <si>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</si>
  <si>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</si>
  <si>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</si>
  <si>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</si>
  <si>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</si>
  <si>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</si>
  <si>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</si>
  <si>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</si>
  <si>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</si>
  <si>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</si>
  <si>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</si>
  <si>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</si>
  <si>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</si>
  <si>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</si>
  <si>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</si>
  <si>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</si>
  <si>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</si>
  <si>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</si>
  <si>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</si>
  <si>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</si>
  <si>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</si>
  <si>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</si>
  <si>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</si>
  <si>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</si>
  <si>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</si>
  <si>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</si>
  <si>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</si>
  <si>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</si>
  <si>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</si>
  <si>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</si>
  <si>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</si>
  <si>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</si>
  <si>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</si>
  <si>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</si>
  <si>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</si>
  <si>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</si>
  <si>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</si>
  <si>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</si>
  <si>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</si>
  <si>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</si>
  <si>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</si>
  <si>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</si>
  <si>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</si>
  <si>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</si>
  <si>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</si>
  <si>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</si>
  <si>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</si>
  <si>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</si>
  <si>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</si>
  <si>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</si>
  <si>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</si>
  <si>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</si>
  <si>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</si>
  <si>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</si>
  <si>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</si>
  <si>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</si>
  <si>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</si>
  <si>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</si>
  <si>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</si>
  <si>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</si>
  <si>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</si>
  <si>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</si>
  <si>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</si>
  <si>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</si>
  <si>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</si>
  <si>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</si>
  <si>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</si>
  <si>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</si>
  <si>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</si>
  <si>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</si>
  <si>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</si>
  <si>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</si>
  <si>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</si>
  <si>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</si>
  <si>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</si>
  <si>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</si>
  <si>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</si>
  <si>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</si>
  <si>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</si>
  <si>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</si>
  <si>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</si>
  <si>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</si>
  <si>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</si>
  <si>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</si>
  <si>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</si>
  <si>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</si>
  <si>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</si>
  <si>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</si>
  <si>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</si>
  <si>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</si>
  <si>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</si>
  <si>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</si>
  <si>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</si>
  <si>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</si>
  <si>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</si>
  <si>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</si>
  <si>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</si>
  <si>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</si>
  <si>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</si>
  <si>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</si>
  <si>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</si>
  <si>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</si>
  <si>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</si>
  <si>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</si>
  <si>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</si>
  <si>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</si>
  <si>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</si>
  <si>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</si>
  <si>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</si>
  <si>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</si>
  <si>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</si>
  <si>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</si>
  <si>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</si>
  <si>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</si>
  <si>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</si>
  <si>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</si>
  <si>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</si>
  <si>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</si>
  <si>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</si>
  <si>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</si>
  <si>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</si>
  <si>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</si>
  <si>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</si>
  <si>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</si>
  <si>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</si>
  <si>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</si>
  <si>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</si>
  <si>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</si>
  <si>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</si>
  <si>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</si>
  <si>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</si>
  <si>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</si>
  <si>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</si>
  <si>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</si>
  <si>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</si>
  <si>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</si>
  <si>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</si>
  <si>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</si>
  <si>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</si>
  <si>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</si>
  <si>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</si>
  <si>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</si>
  <si>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</si>
  <si>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</si>
  <si>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</si>
  <si>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</si>
  <si>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</si>
  <si>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</si>
  <si>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</si>
  <si>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</si>
  <si>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</si>
  <si>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</si>
  <si>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</si>
  <si>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</si>
  <si>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</si>
  <si>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</si>
  <si>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</si>
  <si>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</si>
  <si>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</si>
  <si>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</si>
  <si>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</si>
  <si>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</si>
  <si>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</si>
  <si>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</si>
  <si>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</si>
  <si>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</si>
  <si>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</si>
  <si>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</si>
  <si>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</si>
  <si>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</si>
  <si>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</si>
  <si>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</si>
  <si>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</si>
  <si>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</si>
  <si>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</si>
  <si>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</si>
  <si>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</si>
  <si>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</si>
  <si>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</si>
  <si>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</si>
  <si>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</si>
  <si>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</si>
  <si>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</si>
  <si>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</si>
  <si>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</si>
  <si>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</si>
  <si>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</si>
  <si>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</si>
  <si>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</si>
  <si>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</si>
  <si>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</si>
  <si>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</si>
  <si>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</si>
  <si>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</si>
  <si>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</si>
  <si>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</si>
  <si>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</si>
  <si>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</si>
  <si>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</si>
  <si>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</si>
  <si>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</si>
  <si>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</si>
  <si>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</si>
  <si>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</si>
  <si>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</si>
  <si>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</si>
  <si>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</si>
  <si>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</si>
  <si>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</si>
  <si>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</si>
  <si>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</si>
  <si>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</si>
  <si>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</si>
  <si>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</si>
  <si>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</si>
  <si>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</si>
  <si>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</si>
  <si>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</si>
  <si>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</si>
  <si>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</si>
  <si>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</si>
  <si>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</si>
  <si>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</si>
  <si>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</si>
  <si>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</si>
  <si>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</si>
  <si>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</si>
  <si>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</si>
  <si>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</si>
  <si>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</si>
  <si>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</si>
  <si>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</si>
  <si>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</si>
  <si>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</si>
  <si>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</si>
  <si>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</si>
  <si>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</si>
  <si>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</si>
  <si>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</si>
  <si>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</si>
  <si>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</si>
  <si>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</si>
  <si>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</si>
  <si>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</si>
  <si>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</si>
  <si>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</si>
  <si>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</si>
  <si>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</si>
  <si>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</si>
  <si>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</si>
  <si>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</si>
  <si>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</si>
  <si>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</si>
  <si>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</si>
  <si>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</si>
  <si>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</si>
  <si>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</si>
  <si>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</si>
  <si>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</si>
  <si>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</si>
  <si>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</si>
  <si>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</si>
  <si>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</si>
  <si>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</si>
  <si>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</si>
  <si>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</si>
  <si>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</si>
  <si>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</si>
  <si>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</si>
  <si>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</si>
  <si>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</si>
  <si>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</si>
  <si>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</si>
  <si>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</si>
  <si>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</si>
  <si>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</si>
  <si>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</si>
  <si>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</si>
  <si>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</si>
  <si>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</si>
  <si>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</si>
  <si>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</si>
  <si>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</si>
  <si>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</si>
  <si>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</si>
  <si>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</si>
  <si>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</si>
  <si>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</si>
  <si>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</si>
  <si>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</si>
  <si>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</si>
  <si>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</si>
  <si>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</si>
  <si>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</si>
  <si>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</si>
  <si>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</si>
  <si>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</si>
  <si>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</si>
  <si>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</si>
  <si>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</si>
  <si>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</si>
  <si>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</si>
  <si>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</si>
  <si>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</si>
  <si>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</si>
  <si>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</si>
  <si>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</si>
  <si>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</si>
  <si>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</si>
  <si>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</si>
  <si>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</si>
  <si>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</si>
  <si>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</si>
  <si>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</si>
  <si>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</si>
  <si>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</si>
  <si>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</si>
  <si>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</si>
  <si>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</si>
  <si>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</si>
  <si>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</si>
  <si>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</si>
  <si>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</si>
  <si>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</si>
  <si>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</si>
  <si>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</si>
  <si>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</si>
  <si>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</si>
  <si>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</si>
  <si>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</si>
  <si>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</si>
  <si>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</si>
  <si>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</si>
  <si>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</si>
  <si>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</si>
  <si>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</si>
  <si>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</si>
  <si>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</si>
  <si>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</si>
  <si>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</si>
  <si>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</si>
  <si>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</si>
  <si>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</si>
  <si>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</si>
  <si>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</si>
  <si>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</si>
  <si>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</si>
  <si>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</si>
  <si>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</si>
  <si>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</si>
  <si>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</si>
  <si>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</si>
  <si>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</si>
  <si>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</si>
  <si>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</si>
  <si>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</si>
  <si>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</si>
  <si>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</si>
  <si>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</si>
  <si>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</si>
  <si>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</si>
  <si>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</si>
  <si>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</si>
  <si>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</si>
  <si>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</si>
  <si>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</si>
  <si>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</si>
  <si>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</si>
  <si>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</si>
  <si>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</si>
  <si>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</si>
  <si>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</si>
  <si>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</si>
  <si>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</si>
  <si>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</si>
  <si>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</si>
  <si>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</si>
  <si>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</si>
  <si>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</si>
  <si>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</si>
  <si>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</si>
  <si>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</si>
  <si>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</si>
  <si>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</si>
  <si>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</si>
  <si>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</si>
  <si>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</si>
  <si>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</si>
  <si>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</si>
  <si>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</si>
  <si>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</si>
  <si>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</si>
  <si>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</si>
  <si>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</si>
  <si>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</si>
  <si>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</si>
  <si>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</si>
  <si>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</si>
  <si>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</si>
  <si>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</si>
  <si>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</si>
  <si>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</si>
  <si>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</si>
  <si>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</si>
  <si>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</si>
  <si>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</si>
  <si>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</si>
  <si>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</si>
  <si>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</si>
  <si>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</si>
  <si>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</si>
  <si>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</si>
  <si>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</si>
  <si>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</si>
  <si>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</si>
  <si>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</si>
  <si>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</si>
  <si>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</si>
  <si>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</si>
  <si>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</si>
  <si>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</si>
  <si>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</si>
  <si>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</si>
  <si>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</si>
  <si>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</si>
  <si>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</si>
  <si>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</si>
  <si>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</si>
  <si>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</si>
  <si>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</si>
  <si>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</si>
  <si>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</si>
  <si>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</si>
  <si>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</si>
  <si>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</si>
  <si>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</si>
  <si>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</si>
  <si>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</si>
  <si>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</si>
  <si>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</si>
  <si>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</si>
  <si>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</si>
  <si>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</si>
  <si>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</si>
  <si>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</si>
  <si>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</si>
  <si>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</si>
  <si>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</si>
  <si>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</si>
  <si>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</si>
  <si>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</si>
  <si>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</si>
  <si>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</si>
  <si>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</si>
  <si>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</si>
  <si>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</si>
  <si>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</si>
  <si>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</si>
  <si>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</si>
  <si>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</si>
  <si>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</si>
  <si>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</si>
  <si>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</si>
  <si>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</si>
  <si>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</si>
  <si>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</si>
  <si>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</si>
  <si>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</si>
  <si>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</si>
  <si>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</si>
  <si>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</si>
  <si>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</si>
  <si>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</si>
  <si>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</si>
  <si>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</si>
  <si>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</si>
  <si>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</si>
  <si>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</si>
  <si>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</si>
  <si>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</si>
  <si>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</si>
  <si>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</si>
  <si>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</si>
  <si>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</si>
  <si>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</si>
  <si>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</si>
  <si>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</si>
  <si>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</si>
  <si>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</si>
  <si>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</si>
  <si>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</si>
  <si>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</si>
  <si>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</si>
  <si>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</si>
  <si>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</si>
  <si>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</si>
  <si>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</si>
  <si>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</si>
  <si>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</si>
  <si>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</si>
  <si>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</si>
  <si>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</si>
  <si>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</si>
  <si>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</si>
  <si>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</si>
  <si>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</si>
  <si>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</si>
  <si>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</si>
  <si>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</si>
  <si>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</si>
  <si>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</si>
  <si>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</si>
  <si>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</si>
  <si>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</si>
  <si>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</si>
  <si>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</si>
  <si>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</si>
  <si>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</si>
  <si>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</si>
  <si>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</si>
  <si>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</si>
  <si>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</si>
  <si>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</si>
  <si>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</si>
  <si>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</si>
  <si>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</si>
  <si>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</si>
  <si>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</si>
  <si>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</si>
  <si>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</si>
  <si>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</si>
  <si>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</si>
  <si>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</si>
  <si>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</si>
  <si>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</si>
  <si>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</si>
  <si>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</si>
  <si>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</si>
  <si>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</si>
  <si>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</si>
  <si>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</si>
  <si>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</si>
  <si>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</si>
  <si>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</si>
  <si>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</si>
  <si>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</si>
  <si>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</si>
  <si>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</si>
  <si>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</si>
  <si>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</si>
  <si>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</si>
  <si>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</si>
  <si>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</si>
  <si>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</si>
  <si>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</si>
  <si>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</si>
  <si>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</si>
  <si>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</si>
  <si>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</si>
  <si>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</si>
  <si>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</si>
  <si>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</si>
  <si>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</si>
  <si>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</si>
  <si>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</si>
  <si>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</si>
  <si>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</si>
  <si>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</si>
  <si>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</si>
  <si>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</si>
  <si>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</si>
  <si>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</si>
  <si>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</si>
  <si>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</si>
  <si>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</si>
  <si>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</si>
  <si>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</si>
  <si>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</si>
  <si>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</si>
  <si>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</si>
  <si>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</si>
  <si>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</si>
  <si>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</si>
  <si>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</si>
  <si>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</si>
  <si>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</si>
  <si>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</si>
  <si>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</si>
  <si>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</si>
  <si>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</si>
  <si>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</si>
  <si>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</si>
  <si>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</si>
  <si>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</si>
  <si>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</si>
  <si>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</si>
  <si>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</si>
  <si>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</si>
  <si>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</si>
  <si>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</si>
  <si>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</si>
  <si>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</si>
  <si>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</si>
  <si>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</si>
  <si>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</si>
  <si>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</si>
  <si>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</si>
  <si>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</si>
  <si>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</si>
  <si>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</si>
  <si>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</si>
  <si>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</si>
  <si>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</si>
  <si>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</si>
  <si>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</si>
  <si>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</si>
  <si>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</si>
  <si>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</si>
  <si>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</si>
  <si>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</si>
  <si>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</si>
  <si>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</si>
  <si>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</si>
  <si>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</si>
  <si>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</si>
  <si>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</si>
  <si>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</si>
  <si>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</si>
  <si>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</si>
  <si>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</si>
  <si>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</si>
  <si>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</si>
  <si>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</si>
  <si>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</si>
  <si>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</si>
  <si>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</si>
  <si>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</si>
  <si>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</si>
  <si>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</si>
  <si>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</si>
  <si>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</si>
  <si>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</si>
  <si>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</si>
  <si>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</si>
  <si>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</si>
  <si>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</si>
  <si>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</si>
  <si>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</si>
  <si>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</si>
  <si>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</si>
  <si>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</si>
  <si>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</si>
  <si>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</si>
  <si>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</si>
  <si>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</si>
  <si>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</si>
  <si>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</si>
  <si>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</si>
  <si>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</si>
  <si>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</si>
  <si>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</si>
  <si>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</si>
  <si>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</si>
  <si>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</si>
  <si>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</si>
  <si>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</si>
  <si>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</si>
  <si>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</si>
  <si>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</si>
  <si>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</si>
  <si>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</si>
  <si>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</si>
  <si>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</si>
  <si>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</si>
  <si>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</si>
  <si>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</si>
  <si>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</si>
  <si>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</si>
  <si>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</si>
  <si>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</si>
  <si>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</si>
  <si>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</si>
  <si>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</si>
  <si>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</si>
  <si>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</si>
  <si>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</si>
  <si>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</si>
  <si>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</si>
  <si>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</si>
  <si>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</si>
  <si>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</si>
  <si>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</si>
  <si>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</si>
  <si>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</si>
  <si>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</si>
  <si>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</si>
  <si>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</si>
  <si>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</si>
  <si>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</si>
  <si>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</si>
  <si>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</si>
  <si>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</si>
  <si>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</si>
  <si>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</si>
  <si>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</si>
  <si>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</si>
  <si>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</si>
  <si>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</si>
  <si>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</si>
  <si>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</si>
  <si>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</si>
  <si>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</si>
  <si>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</si>
  <si>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</si>
  <si>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</si>
  <si>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</si>
  <si>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</si>
  <si>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</si>
  <si>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</si>
  <si>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</si>
  <si>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</si>
  <si>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</si>
  <si>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</si>
  <si>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</si>
  <si>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</si>
  <si>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</si>
  <si>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</si>
  <si>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</si>
  <si>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</si>
  <si>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</si>
  <si>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</si>
  <si>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</si>
  <si>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</si>
  <si>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</si>
  <si>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</si>
  <si>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</si>
  <si>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</si>
  <si>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</si>
  <si>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</si>
  <si>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</si>
  <si>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</si>
  <si>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</si>
  <si>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</si>
  <si>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</si>
  <si>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</si>
  <si>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</si>
  <si>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</si>
  <si>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</si>
  <si>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</si>
  <si>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</si>
  <si>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</si>
  <si>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</si>
  <si>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</si>
  <si>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</si>
  <si>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</si>
  <si>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</si>
  <si>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</si>
  <si>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</si>
  <si>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</si>
  <si>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</si>
  <si>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</si>
  <si>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</si>
  <si>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</si>
  <si>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</si>
  <si>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</si>
  <si>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</si>
  <si>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</si>
  <si>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</si>
  <si>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</si>
  <si>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</si>
  <si>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</si>
  <si>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</si>
  <si>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</si>
  <si>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</si>
  <si>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</si>
  <si>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</si>
  <si>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</si>
  <si>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</si>
  <si>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</si>
  <si>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</si>
  <si>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</si>
  <si>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</si>
  <si>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</si>
  <si>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</si>
  <si>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</si>
  <si>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</si>
  <si>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</si>
  <si>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</si>
  <si>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</si>
  <si>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</si>
  <si>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</si>
  <si>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</si>
  <si>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</si>
  <si>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</si>
  <si>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</si>
  <si>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</si>
  <si>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</si>
  <si>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</si>
  <si>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</si>
  <si>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</si>
  <si>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</si>
  <si>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</si>
  <si>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</si>
  <si>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</si>
  <si>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</si>
  <si>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</si>
  <si>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</si>
  <si>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</si>
  <si>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</si>
  <si>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</si>
  <si>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</si>
  <si>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</si>
  <si>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</si>
  <si>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</si>
  <si>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</si>
  <si>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</si>
  <si>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</si>
  <si>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</si>
  <si>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</si>
  <si>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</si>
  <si>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</si>
  <si>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</si>
  <si>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</si>
  <si>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</si>
  <si>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</si>
  <si>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</si>
  <si>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</si>
  <si>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</si>
  <si>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</si>
  <si>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</si>
  <si>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</si>
  <si>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</si>
  <si>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</si>
  <si>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</si>
  <si>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</si>
  <si>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</si>
  <si>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</si>
  <si>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</si>
  <si>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</si>
  <si>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</si>
  <si>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</si>
  <si>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</si>
  <si>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</si>
  <si>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</si>
  <si>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</si>
  <si>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</si>
  <si>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</si>
  <si>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</si>
  <si>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</si>
  <si>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</si>
  <si>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</si>
  <si>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</si>
  <si>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</si>
  <si>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</si>
  <si>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</si>
  <si>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</si>
  <si>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</si>
  <si>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</si>
  <si>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</si>
  <si>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</si>
  <si>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</si>
  <si>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</si>
  <si>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</si>
  <si>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</si>
  <si>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</si>
  <si>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</si>
  <si>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</si>
  <si>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</si>
  <si>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</si>
  <si>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</si>
  <si>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</si>
  <si>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</si>
  <si>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</si>
  <si>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</si>
  <si>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</si>
  <si>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</si>
  <si>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</si>
  <si>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</si>
  <si>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</si>
  <si>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</si>
  <si>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</si>
  <si>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</si>
  <si>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</si>
  <si>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</si>
  <si>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</si>
  <si>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</si>
  <si>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</si>
  <si>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</si>
  <si>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</si>
  <si>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</si>
  <si>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</si>
  <si>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</si>
  <si>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</si>
  <si>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</si>
  <si>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</si>
  <si>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</si>
  <si>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</si>
  <si>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</si>
  <si>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</si>
  <si>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</si>
  <si>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</si>
  <si>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</si>
  <si>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</si>
  <si>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</si>
  <si>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</si>
  <si>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</si>
  <si>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</si>
  <si>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</si>
  <si>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</si>
  <si>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</si>
  <si>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</si>
  <si>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</si>
  <si>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</si>
  <si>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</si>
  <si>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</si>
  <si>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</si>
  <si>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</si>
  <si>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</si>
  <si>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</si>
  <si>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</si>
  <si>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</si>
  <si>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</si>
  <si>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</si>
  <si>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</si>
  <si>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</si>
  <si>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</si>
  <si>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</si>
  <si>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</si>
  <si>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</si>
  <si>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</si>
  <si>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</si>
  <si>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</si>
  <si>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</si>
  <si>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</si>
  <si>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</si>
  <si>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</si>
  <si>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</si>
  <si>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</si>
  <si>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</si>
  <si>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</si>
  <si>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</si>
  <si>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</si>
  <si>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</si>
  <si>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</si>
  <si>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</si>
  <si>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</si>
  <si>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</si>
  <si>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</si>
  <si>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</si>
  <si>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</si>
  <si>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</si>
  <si>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</si>
  <si>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</si>
  <si>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</si>
  <si>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</si>
  <si>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</si>
  <si>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</si>
  <si>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</si>
  <si>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</si>
  <si>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</si>
  <si>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</si>
  <si>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</si>
  <si>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</si>
  <si>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</si>
  <si>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</si>
  <si>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</si>
  <si>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</si>
  <si>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</si>
  <si>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</si>
  <si>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</si>
  <si>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</si>
  <si>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</si>
  <si>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</si>
  <si>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</si>
  <si>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</si>
  <si>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</si>
  <si>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</si>
  <si>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</si>
  <si>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</si>
  <si>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</si>
  <si>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</si>
  <si>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</si>
  <si>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</si>
  <si>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</si>
  <si>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</si>
  <si>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</si>
  <si>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</si>
  <si>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</si>
  <si>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</si>
  <si>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</si>
  <si>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</si>
  <si>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</si>
  <si>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</si>
  <si>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</si>
  <si>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</si>
  <si>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</si>
  <si>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</si>
  <si>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</si>
  <si>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</si>
  <si>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</si>
  <si>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</si>
  <si>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</si>
  <si>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</si>
  <si>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</si>
  <si>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</si>
  <si>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</si>
  <si>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</si>
  <si>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</si>
  <si>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</si>
  <si>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</si>
  <si>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</si>
  <si>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</si>
  <si>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</si>
  <si>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</si>
  <si>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</si>
  <si>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</si>
  <si>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</si>
  <si>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</si>
  <si>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</si>
  <si>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</si>
  <si>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</si>
  <si>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</si>
  <si>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</si>
  <si>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</si>
  <si>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</si>
  <si>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</si>
  <si>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</si>
  <si>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</si>
  <si>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</si>
  <si>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</si>
  <si>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</si>
  <si>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</si>
  <si>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</si>
  <si>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</si>
  <si>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</si>
  <si>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</si>
  <si>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</si>
  <si>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</si>
  <si>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</si>
  <si>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</si>
  <si>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</si>
  <si>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</si>
  <si>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</si>
  <si>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</si>
  <si>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</si>
  <si>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</si>
  <si>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</si>
  <si>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</si>
  <si>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</si>
  <si>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</si>
  <si>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</si>
  <si>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</si>
  <si>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</si>
  <si>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</si>
  <si>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</si>
  <si>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</si>
  <si>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</si>
  <si>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</si>
  <si>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</si>
  <si>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</si>
  <si>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</si>
  <si>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</si>
  <si>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</si>
  <si>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</si>
  <si>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</si>
  <si>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</si>
  <si>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</si>
  <si>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</si>
  <si>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</si>
  <si>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</si>
  <si>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</si>
  <si>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</si>
  <si>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</si>
  <si>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</si>
  <si>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</si>
  <si>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</si>
  <si>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</si>
  <si>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</si>
  <si>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</si>
  <si>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</si>
  <si>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</si>
  <si>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</si>
  <si>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</si>
  <si>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</si>
  <si>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</si>
  <si>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</si>
  <si>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</si>
  <si>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</si>
  <si>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</si>
  <si>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</si>
  <si>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</si>
  <si>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</si>
  <si>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</si>
  <si>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</si>
  <si>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</si>
  <si>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</si>
  <si>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</si>
  <si>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</si>
  <si>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</si>
  <si>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</si>
  <si>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</si>
  <si>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</si>
  <si>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</si>
  <si>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</si>
  <si>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</si>
  <si>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</si>
  <si>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</si>
  <si>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</si>
  <si>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</si>
  <si>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</si>
  <si>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</si>
  <si>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</si>
  <si>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</si>
  <si>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</si>
  <si>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</si>
  <si>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</si>
  <si>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</si>
  <si>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</si>
  <si>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</si>
  <si>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</si>
  <si>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</si>
  <si>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</si>
  <si>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</si>
  <si>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</si>
  <si>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</si>
  <si>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</si>
  <si>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</si>
  <si>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</si>
  <si>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</si>
  <si>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</si>
  <si>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</si>
  <si>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</si>
  <si>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</si>
  <si>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</si>
  <si>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</si>
  <si>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</si>
  <si>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</si>
  <si>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</si>
  <si>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</si>
  <si>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</si>
  <si>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</si>
  <si>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</si>
  <si>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</si>
  <si>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</si>
  <si>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</si>
  <si>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</si>
  <si>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</si>
  <si>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</si>
  <si>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</si>
  <si>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</si>
  <si>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</si>
  <si>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</si>
  <si>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</si>
  <si>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</si>
  <si>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</si>
  <si>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</si>
  <si>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</si>
  <si>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</si>
  <si>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</si>
  <si>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</si>
  <si>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</si>
  <si>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</si>
  <si>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</si>
  <si>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</si>
  <si>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</si>
  <si>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</si>
  <si>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</si>
  <si>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</si>
  <si>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</si>
  <si>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</si>
  <si>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</si>
  <si>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</si>
  <si>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</si>
  <si>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</si>
  <si>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</si>
  <si>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</si>
  <si>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</si>
  <si>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</si>
  <si>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</si>
  <si>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</si>
  <si>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</si>
  <si>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</si>
  <si>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</si>
  <si>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</si>
  <si>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</si>
  <si>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</si>
  <si>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</si>
  <si>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</si>
  <si>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</si>
  <si>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</si>
  <si>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</si>
  <si>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</si>
  <si>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</si>
  <si>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</si>
  <si>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</si>
  <si>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</si>
  <si>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</si>
  <si>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</si>
  <si>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</si>
  <si>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</si>
  <si>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</si>
  <si>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</si>
  <si>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</si>
  <si>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</si>
  <si>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</si>
  <si>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</si>
  <si>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</si>
  <si>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</si>
  <si>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</si>
  <si>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</si>
  <si>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</si>
  <si>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</si>
  <si>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</si>
  <si>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</si>
  <si>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</si>
  <si>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</si>
  <si>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</si>
  <si>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</si>
  <si>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</si>
  <si>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</si>
  <si>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</si>
  <si>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</si>
  <si>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</si>
  <si>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</si>
  <si>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</si>
  <si>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</si>
  <si>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</si>
  <si>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</si>
  <si>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</si>
  <si>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</si>
  <si>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</si>
  <si>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</si>
  <si>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</si>
  <si>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</si>
  <si>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</si>
  <si>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</si>
  <si>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</si>
  <si>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</si>
  <si>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</si>
  <si>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</si>
  <si>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</si>
  <si>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</si>
  <si>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</si>
  <si>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</si>
  <si>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</si>
  <si>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</si>
  <si>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</si>
  <si>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</si>
  <si>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</si>
  <si>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</si>
  <si>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</si>
  <si>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</si>
  <si>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</si>
  <si>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</si>
  <si>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</si>
  <si>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</si>
  <si>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</si>
  <si>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</si>
  <si>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</si>
  <si>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</si>
  <si>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</si>
  <si>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</si>
  <si>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</si>
  <si>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</si>
  <si>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</si>
  <si>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</si>
  <si>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</si>
  <si>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</si>
  <si>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</si>
  <si>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</si>
  <si>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</si>
  <si>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</si>
  <si>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</si>
  <si>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</si>
  <si>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</si>
  <si>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</si>
  <si>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</si>
  <si>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</si>
  <si>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</si>
  <si>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</si>
  <si>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</si>
  <si>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</si>
  <si>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</si>
  <si>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</si>
  <si>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</si>
  <si>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</si>
  <si>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</si>
  <si>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</si>
  <si>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</si>
  <si>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</si>
  <si>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</si>
  <si>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</si>
  <si>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</si>
  <si>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</si>
  <si>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</si>
  <si>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</si>
  <si>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</si>
  <si>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</si>
  <si>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</si>
  <si>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</si>
  <si>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</si>
  <si>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</si>
  <si>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</si>
  <si>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</si>
  <si>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</si>
  <si>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</si>
  <si>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</si>
  <si>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</si>
  <si>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</si>
  <si>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</si>
  <si>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</si>
  <si>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</si>
  <si>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</si>
  <si>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</si>
  <si>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</si>
  <si>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</si>
  <si>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</si>
  <si>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</si>
  <si>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</si>
  <si>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</si>
  <si>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</si>
  <si>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</si>
  <si>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</si>
  <si>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</si>
  <si>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</si>
  <si>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</si>
  <si>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</si>
  <si>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</si>
  <si>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</si>
  <si>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</si>
  <si>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</si>
  <si>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</si>
  <si>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</si>
  <si>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</si>
  <si>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</si>
  <si>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</si>
  <si>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</si>
  <si>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</si>
  <si>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</si>
  <si>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</si>
  <si>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</si>
  <si>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</si>
  <si>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</si>
  <si>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</si>
  <si>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</si>
  <si>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</si>
  <si>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</si>
  <si>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</si>
  <si>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</si>
  <si>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</si>
  <si>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</si>
  <si>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</si>
  <si>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</si>
  <si>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</si>
  <si>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</si>
  <si>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</si>
  <si>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</si>
  <si>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</si>
  <si>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</si>
  <si>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</si>
  <si>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</si>
  <si>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</si>
  <si>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</si>
  <si>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</si>
  <si>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</si>
  <si>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</si>
  <si>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</si>
  <si>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</si>
  <si>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</si>
  <si>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</si>
  <si>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</si>
  <si>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</si>
  <si>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</si>
  <si>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</si>
  <si>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</si>
  <si>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</si>
  <si>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</si>
  <si>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</si>
  <si>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</si>
  <si>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</si>
  <si>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</si>
  <si>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</si>
  <si>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</si>
  <si>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</si>
  <si>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</si>
  <si>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</si>
  <si>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</si>
  <si>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</si>
  <si>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</si>
  <si>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</si>
  <si>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</si>
  <si>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</si>
  <si>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</si>
  <si>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</si>
  <si>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</si>
  <si>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</si>
  <si>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</si>
  <si>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</si>
  <si>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</si>
  <si>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</si>
  <si>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</si>
  <si>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</si>
  <si>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</si>
  <si>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</si>
  <si>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</si>
  <si>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</si>
  <si>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</si>
  <si>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</si>
  <si>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</si>
  <si>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</si>
  <si>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</si>
  <si>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</si>
  <si>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</si>
  <si>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</si>
  <si>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</si>
  <si>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</si>
  <si>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</si>
  <si>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</si>
  <si>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</si>
  <si>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</si>
  <si>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</si>
  <si>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</si>
  <si>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</si>
  <si>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</si>
  <si>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</si>
  <si>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</si>
  <si>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</si>
  <si>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</si>
  <si>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</si>
  <si>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</si>
  <si>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</si>
  <si>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</si>
  <si>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</si>
  <si>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</si>
  <si>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</si>
  <si>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</si>
  <si>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</si>
  <si>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</si>
  <si>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</si>
  <si>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</si>
  <si>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</si>
  <si>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</si>
  <si>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</si>
  <si>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</si>
  <si>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</si>
  <si>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</si>
  <si>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</si>
  <si>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</si>
  <si>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</si>
  <si>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</si>
  <si>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</si>
  <si>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</si>
  <si>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</si>
  <si>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</si>
  <si>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</si>
  <si>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</si>
  <si>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</si>
  <si>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</si>
  <si>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</si>
  <si>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</si>
  <si>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</si>
  <si>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</si>
  <si>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</si>
  <si>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</si>
  <si>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</si>
  <si>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</si>
  <si>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</si>
  <si>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</si>
  <si>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</si>
  <si>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</si>
  <si>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</si>
  <si>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</si>
  <si>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</si>
  <si>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</si>
  <si>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</si>
  <si>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</si>
  <si>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</si>
  <si>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</si>
  <si>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</si>
  <si>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</si>
  <si>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</si>
  <si>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</si>
  <si>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</si>
  <si>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</si>
  <si>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</si>
  <si>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</si>
  <si>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</si>
  <si>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</si>
  <si>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</si>
  <si>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</si>
  <si>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</si>
  <si>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</si>
  <si>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</si>
  <si>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</si>
  <si>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</si>
  <si>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</si>
  <si>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</si>
  <si>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</si>
  <si>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</si>
  <si>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</si>
  <si>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</si>
  <si>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</si>
  <si>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</si>
  <si>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</si>
  <si>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</si>
  <si>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</si>
  <si>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</si>
  <si>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</si>
  <si>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</si>
  <si>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</si>
  <si>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</si>
  <si>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</si>
  <si>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</si>
  <si>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</si>
  <si>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</si>
  <si>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</si>
  <si>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</si>
  <si>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</si>
  <si>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</si>
  <si>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</si>
  <si>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</si>
  <si>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</si>
  <si>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</si>
  <si>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</si>
  <si>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</si>
  <si>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</si>
  <si>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</si>
  <si>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</si>
  <si>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</si>
  <si>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</si>
  <si>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</si>
  <si>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</si>
  <si>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</si>
  <si>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</si>
  <si>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</si>
  <si>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</si>
  <si>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</si>
  <si>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</si>
  <si>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</si>
  <si>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</si>
  <si>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</si>
  <si>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</si>
  <si>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</si>
  <si>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</si>
  <si>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</si>
  <si>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</si>
  <si>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</si>
  <si>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</si>
  <si>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</si>
  <si>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</si>
  <si>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</si>
  <si>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</si>
  <si>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</si>
  <si>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</si>
  <si>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</si>
  <si>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</si>
  <si>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</si>
  <si>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</si>
  <si>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</si>
  <si>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</si>
  <si>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</si>
  <si>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</si>
  <si>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</si>
  <si>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</si>
  <si>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</si>
  <si>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</si>
  <si>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</si>
  <si>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</si>
  <si>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</si>
  <si>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</si>
  <si>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</si>
  <si>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</si>
  <si>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</si>
  <si>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</si>
  <si>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</si>
  <si>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</si>
  <si>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</si>
  <si>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</si>
  <si>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</si>
  <si>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</si>
  <si>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</si>
  <si>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</si>
  <si>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</si>
  <si>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</si>
  <si>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</si>
  <si>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</si>
  <si>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</si>
  <si>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</si>
  <si>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</si>
  <si>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</si>
  <si>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</si>
  <si>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</si>
  <si>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</si>
  <si>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</si>
  <si>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</si>
  <si>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</si>
  <si>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</si>
  <si>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</si>
  <si>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</si>
  <si>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</si>
  <si>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</si>
  <si>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</si>
  <si>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</si>
  <si>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</si>
  <si>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</si>
  <si>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</si>
  <si>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</si>
  <si>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</si>
  <si>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</si>
  <si>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</si>
  <si>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</si>
  <si>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</si>
  <si>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</si>
  <si>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</si>
  <si>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</si>
  <si>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</si>
  <si>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</si>
  <si>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</si>
  <si>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</si>
  <si>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</si>
  <si>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</si>
  <si>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</si>
  <si>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</si>
  <si>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</si>
  <si>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</si>
  <si>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</si>
  <si>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</si>
  <si>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</si>
  <si>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</si>
  <si>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</si>
  <si>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</si>
  <si>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</si>
  <si>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</si>
  <si>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</si>
  <si>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</si>
  <si>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</si>
  <si>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</si>
  <si>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</si>
  <si>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</si>
  <si>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</si>
  <si>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</si>
  <si>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</si>
  <si>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</si>
  <si>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</si>
  <si>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</si>
  <si>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</si>
  <si>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</si>
  <si>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</si>
  <si>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</si>
  <si>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</si>
  <si>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</si>
  <si>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</si>
  <si>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</si>
  <si>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</si>
  <si>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</si>
  <si>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</si>
  <si>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</si>
  <si>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</si>
  <si>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</si>
  <si>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</si>
  <si>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</si>
  <si>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</si>
  <si>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</si>
  <si>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</si>
  <si>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</si>
  <si>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</si>
  <si>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</si>
  <si>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</si>
  <si>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</si>
  <si>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</si>
  <si>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</si>
  <si>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</si>
  <si>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</si>
  <si>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</si>
  <si>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</si>
  <si>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</si>
  <si>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</si>
  <si>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</si>
  <si>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</si>
  <si>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</si>
  <si>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</si>
  <si>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</si>
  <si>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</si>
  <si>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</si>
  <si>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</si>
  <si>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</si>
  <si>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</si>
  <si>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</si>
  <si>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</si>
  <si>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</si>
  <si>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</si>
  <si>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</si>
  <si>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</si>
  <si>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</si>
  <si>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</si>
  <si>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</si>
  <si>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</si>
  <si>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</si>
  <si>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</si>
  <si>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</si>
  <si>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</si>
  <si>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</si>
  <si>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</si>
  <si>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</si>
  <si>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</si>
  <si>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</si>
  <si>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</si>
  <si>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</si>
  <si>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</si>
  <si>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</si>
  <si>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</si>
  <si>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</si>
  <si>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</si>
  <si>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</si>
  <si>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</si>
  <si>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</si>
  <si>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</si>
  <si>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</si>
  <si>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</si>
  <si>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</si>
  <si>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</si>
  <si>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</si>
  <si>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</si>
  <si>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</si>
  <si>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</si>
  <si>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</si>
  <si>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</si>
  <si>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</si>
  <si>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</si>
  <si>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</si>
  <si>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</si>
  <si>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</si>
  <si>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</si>
  <si>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</si>
  <si>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</si>
  <si>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</si>
  <si>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</si>
  <si>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</si>
  <si>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</si>
  <si>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</si>
  <si>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</si>
  <si>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</si>
  <si>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</si>
  <si>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</si>
  <si>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</si>
  <si>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</si>
  <si>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</si>
  <si>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</si>
  <si>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</si>
  <si>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</si>
  <si>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</si>
  <si>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</si>
  <si>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</si>
  <si>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</si>
  <si>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</si>
  <si>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</si>
  <si>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</si>
  <si>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</si>
  <si>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</si>
  <si>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</si>
  <si>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</si>
  <si>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</si>
  <si>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</si>
  <si>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</si>
  <si>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</si>
  <si>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</si>
  <si>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</si>
  <si>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</si>
  <si>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</si>
  <si>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</si>
  <si>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</si>
  <si>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</si>
  <si>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</si>
  <si>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</si>
  <si>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</si>
  <si>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</si>
  <si>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</si>
  <si>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</si>
  <si>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</si>
  <si>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</si>
  <si>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</si>
  <si>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</si>
  <si>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</si>
  <si>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</si>
  <si>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</si>
  <si>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</si>
  <si>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</si>
  <si>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</si>
  <si>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</si>
  <si>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</si>
  <si>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</si>
  <si>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</si>
  <si>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</si>
  <si>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</si>
  <si>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</si>
  <si>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</si>
  <si>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</si>
  <si>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</si>
  <si>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</si>
  <si>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</si>
  <si>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</si>
  <si>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</si>
  <si>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</si>
  <si>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</si>
  <si>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</si>
  <si>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</si>
  <si>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</si>
  <si>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</si>
  <si>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</si>
  <si>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</si>
  <si>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</si>
  <si>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</si>
  <si>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</si>
  <si>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</si>
  <si>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</si>
  <si>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</si>
  <si>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</si>
  <si>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</si>
  <si>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</si>
  <si>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</si>
  <si>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</si>
  <si>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</si>
  <si>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</si>
  <si>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</si>
  <si>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</si>
  <si>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</si>
  <si>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</si>
  <si>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</si>
  <si>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</si>
  <si>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</si>
  <si>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</si>
  <si>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</si>
  <si>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</si>
  <si>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</si>
  <si>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</si>
  <si>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</si>
  <si>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</si>
  <si>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</si>
  <si>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</si>
  <si>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</si>
  <si>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</si>
  <si>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</si>
  <si>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</si>
  <si>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</si>
  <si>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</si>
  <si>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</si>
  <si>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</si>
  <si>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</si>
  <si>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</si>
  <si>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</si>
  <si>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</si>
  <si>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</si>
  <si>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</si>
  <si>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</si>
  <si>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</si>
  <si>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</si>
  <si>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</si>
  <si>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</si>
  <si>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</si>
  <si>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</si>
  <si>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</si>
  <si>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</si>
  <si>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</si>
  <si>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</si>
  <si>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</si>
  <si>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</si>
  <si>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</si>
  <si>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</si>
  <si>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</si>
  <si>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</si>
  <si>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</si>
  <si>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</si>
  <si>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</si>
  <si>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</si>
  <si>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</si>
  <si>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</si>
  <si>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</si>
  <si>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</si>
  <si>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</si>
  <si>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</si>
  <si>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</si>
  <si>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</si>
  <si>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</si>
  <si>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</si>
  <si>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</si>
  <si>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</si>
  <si>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</si>
  <si>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</si>
  <si>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</si>
  <si>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</si>
  <si>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</si>
  <si>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</si>
  <si>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</si>
  <si>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</si>
  <si>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</si>
  <si>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</si>
  <si>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</si>
  <si>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</si>
  <si>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</si>
  <si>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</si>
  <si>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</si>
  <si>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</si>
  <si>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</si>
  <si>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</si>
  <si>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</si>
  <si>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</si>
  <si>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</si>
  <si>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</si>
  <si>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</si>
  <si>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</si>
  <si>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</si>
  <si>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</si>
  <si>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</si>
  <si>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</si>
  <si>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</si>
  <si>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</si>
  <si>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</si>
  <si>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</si>
  <si>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</si>
  <si>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</si>
  <si>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</si>
  <si>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</si>
  <si>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</si>
  <si>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</si>
  <si>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</si>
  <si>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</si>
  <si>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</si>
  <si>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</si>
  <si>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</si>
  <si>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</si>
  <si>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</si>
  <si>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</si>
  <si>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</si>
  <si>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</si>
  <si>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</si>
  <si>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</si>
  <si>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</si>
  <si>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</si>
  <si>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</si>
  <si>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</si>
  <si>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</si>
  <si>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</si>
  <si>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</si>
  <si>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</si>
  <si>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</si>
  <si>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</si>
  <si>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</si>
  <si>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</si>
  <si>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</si>
  <si>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</si>
  <si>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</si>
  <si>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</si>
  <si>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</si>
  <si>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</si>
  <si>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</si>
  <si>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</si>
  <si>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</si>
  <si>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</si>
  <si>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</si>
  <si>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</si>
  <si>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</si>
  <si>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</si>
  <si>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</si>
  <si>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</si>
  <si>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</si>
  <si>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</si>
  <si>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</si>
  <si>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</si>
  <si>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</si>
  <si>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</si>
  <si>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</si>
  <si>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</si>
  <si>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</si>
  <si>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</si>
  <si>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</si>
  <si>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</si>
  <si>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</si>
  <si>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</si>
  <si>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</si>
  <si>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</si>
  <si>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</si>
  <si>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</si>
  <si>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</si>
  <si>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</si>
  <si>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</si>
  <si>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</si>
  <si>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</si>
  <si>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</si>
  <si>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</si>
  <si>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</si>
  <si>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</si>
  <si>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</si>
  <si>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</si>
  <si>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</si>
  <si>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</si>
  <si>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</si>
  <si>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</si>
  <si>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</si>
  <si>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</si>
  <si>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</si>
  <si>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</si>
  <si>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</si>
  <si>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</si>
  <si>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</si>
  <si>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</si>
  <si>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</si>
  <si>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</si>
  <si>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</si>
  <si>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</si>
  <si>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</si>
  <si>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</si>
  <si>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</si>
  <si>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</si>
  <si>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</si>
  <si>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</si>
  <si>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</si>
  <si>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</si>
  <si>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</si>
  <si>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</si>
  <si>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</si>
  <si>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</si>
  <si>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</si>
  <si>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</si>
  <si>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</si>
  <si>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</si>
  <si>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</si>
  <si>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</si>
  <si>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</si>
  <si>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</si>
  <si>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</si>
  <si>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</si>
  <si>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</si>
  <si>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</si>
  <si>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</si>
  <si>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</si>
  <si>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</si>
  <si>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</si>
  <si>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</si>
  <si>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</si>
  <si>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</si>
  <si>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</si>
  <si>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</si>
  <si>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</si>
  <si>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</si>
  <si>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</si>
  <si>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</si>
  <si>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</si>
  <si>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</si>
  <si>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</si>
  <si>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</si>
  <si>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</si>
  <si>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</si>
  <si>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</si>
  <si>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</si>
  <si>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</si>
  <si>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</si>
  <si>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</si>
  <si>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</si>
  <si>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</si>
  <si>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</si>
  <si>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</si>
  <si>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</si>
  <si>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</si>
  <si>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</si>
  <si>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</si>
  <si>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</si>
  <si>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</si>
  <si>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</si>
  <si>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</si>
  <si>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</si>
  <si>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</si>
  <si>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</si>
  <si>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</si>
  <si>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</si>
  <si>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</si>
  <si>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</si>
  <si>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</si>
  <si>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</si>
  <si>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</si>
  <si>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</si>
  <si>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</si>
  <si>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</si>
  <si>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</si>
  <si>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</si>
  <si>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</si>
  <si>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</si>
  <si>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</si>
  <si>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</si>
  <si>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</si>
  <si>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</si>
  <si>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</si>
  <si>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</si>
  <si>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</si>
  <si>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</si>
  <si>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</si>
  <si>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</si>
  <si>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</si>
  <si>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</si>
  <si>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</si>
  <si>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</si>
  <si>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</si>
  <si>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</si>
  <si>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</si>
  <si>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</si>
  <si>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</si>
  <si>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</si>
  <si>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</si>
  <si>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</si>
  <si>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</si>
  <si>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</si>
  <si>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</si>
  <si>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</si>
  <si>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</si>
  <si>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</si>
  <si>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</si>
  <si>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</si>
  <si>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</si>
  <si>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</si>
  <si>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</si>
  <si>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</si>
  <si>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</si>
  <si>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</si>
  <si>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</si>
  <si>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</si>
  <si>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</si>
  <si>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</si>
  <si>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</si>
  <si>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</si>
  <si>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</si>
  <si>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</si>
  <si>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</si>
  <si>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</si>
  <si>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</si>
  <si>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</si>
  <si>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</si>
  <si>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</si>
  <si>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</si>
  <si>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</si>
  <si>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</si>
  <si>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</si>
  <si>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</si>
  <si>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</si>
  <si>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</si>
  <si>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</si>
  <si>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</si>
  <si>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</si>
  <si>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</si>
  <si>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</si>
  <si>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</si>
  <si>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</si>
  <si>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</si>
  <si>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</si>
  <si>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</si>
  <si>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</si>
  <si>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</si>
  <si>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</si>
  <si>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</si>
  <si>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</si>
  <si>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</si>
  <si>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</si>
  <si>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</si>
  <si>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</si>
  <si>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</si>
  <si>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</si>
  <si>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</si>
  <si>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</si>
  <si>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</si>
  <si>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</si>
  <si>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</si>
  <si>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</si>
  <si>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</si>
  <si>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</si>
  <si>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</si>
  <si>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</si>
  <si>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</si>
  <si>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</si>
  <si>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</si>
  <si>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</si>
  <si>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</si>
  <si>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</si>
  <si>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</si>
  <si>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</si>
  <si>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</si>
  <si>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</si>
  <si>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</si>
  <si>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</si>
  <si>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</si>
  <si>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</si>
  <si>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</si>
  <si>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</si>
  <si>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</si>
  <si>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</si>
  <si>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</si>
  <si>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</si>
  <si>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</si>
  <si>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</si>
  <si>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</si>
  <si>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</si>
  <si>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</si>
  <si>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</si>
  <si>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</si>
  <si>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</si>
  <si>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</si>
  <si>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</si>
  <si>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</si>
  <si>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</si>
  <si>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</si>
  <si>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</si>
  <si>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</si>
  <si>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</si>
  <si>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</si>
  <si>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</si>
  <si>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</si>
  <si>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</si>
  <si>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</si>
  <si>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</si>
  <si>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</si>
  <si>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</si>
  <si>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</si>
  <si>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</si>
  <si>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</si>
  <si>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</si>
  <si>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</si>
  <si>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</si>
  <si>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</si>
  <si>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</si>
  <si>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</si>
  <si>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</si>
  <si>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</si>
  <si>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</si>
  <si>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</si>
  <si>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</si>
  <si>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</si>
  <si>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</si>
  <si>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</si>
  <si>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</si>
  <si>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</si>
  <si>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</si>
  <si>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</si>
  <si>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</si>
  <si>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</si>
  <si>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</si>
  <si>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</si>
  <si>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</si>
  <si>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</si>
  <si>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</si>
  <si>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</si>
  <si>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</si>
  <si>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</si>
  <si>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</si>
  <si>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</si>
  <si>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</si>
  <si>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</si>
  <si>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</si>
  <si>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</si>
  <si>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</si>
  <si>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</si>
  <si>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</si>
  <si>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</si>
  <si>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</si>
  <si>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</si>
  <si>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</si>
  <si>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</si>
  <si>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</si>
  <si>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</si>
  <si>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</si>
  <si>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</si>
  <si>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</si>
  <si>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</si>
  <si>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</si>
  <si>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</si>
  <si>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</si>
  <si>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</si>
  <si>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</si>
  <si>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</si>
  <si>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</si>
  <si>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</si>
  <si>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</si>
  <si>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</si>
  <si>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</si>
  <si>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</si>
  <si>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</si>
  <si>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</si>
  <si>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</si>
  <si>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</si>
  <si>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</si>
  <si>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</si>
  <si>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</si>
  <si>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</si>
  <si>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</si>
  <si>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</si>
  <si>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</si>
  <si>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</si>
  <si>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</si>
  <si>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</si>
  <si>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</si>
  <si>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</si>
  <si>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</si>
  <si>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</si>
  <si>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</si>
  <si>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</si>
  <si>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</si>
  <si>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</si>
  <si>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</si>
  <si>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</si>
  <si>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</si>
  <si>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</si>
  <si>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</si>
  <si>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</si>
  <si>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</si>
  <si>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</si>
  <si>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</si>
  <si>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</si>
  <si>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</si>
  <si>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</si>
  <si>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</si>
  <si>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</si>
  <si>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</si>
  <si>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</si>
  <si>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</si>
  <si>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</si>
  <si>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</si>
  <si>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</si>
  <si>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</si>
  <si>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</si>
  <si>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</si>
  <si>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</si>
  <si>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</si>
  <si>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</si>
  <si>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</si>
  <si>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</si>
  <si>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</si>
  <si>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</si>
  <si>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</si>
  <si>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</si>
  <si>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</si>
  <si>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</si>
  <si>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</si>
  <si>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</si>
  <si>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</si>
  <si>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</si>
  <si>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</si>
  <si>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</si>
  <si>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</si>
  <si>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</si>
  <si>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</si>
  <si>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</si>
  <si>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</si>
  <si>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</si>
  <si>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</si>
  <si>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</si>
  <si>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</si>
  <si>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</si>
  <si>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</si>
  <si>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</si>
  <si>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</si>
  <si>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</si>
  <si>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</si>
  <si>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</si>
  <si>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</si>
  <si>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</si>
  <si>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</si>
  <si>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</si>
  <si>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</si>
  <si>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</si>
  <si>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</si>
  <si>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</si>
  <si>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</si>
  <si>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</si>
  <si>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</si>
  <si>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</si>
  <si>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</si>
  <si>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</si>
  <si>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</si>
  <si>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</si>
  <si>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</si>
  <si>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</si>
  <si>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</si>
  <si>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</si>
  <si>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</si>
  <si>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</si>
  <si>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</si>
  <si>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</si>
  <si>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</si>
  <si>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</si>
  <si>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</si>
  <si>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</si>
  <si>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</si>
  <si>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</si>
  <si>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</si>
  <si>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</si>
  <si>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</si>
  <si>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</si>
  <si>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</si>
  <si>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</si>
  <si>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</si>
  <si>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</si>
  <si>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</si>
  <si>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</si>
  <si>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</si>
  <si>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</si>
  <si>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</si>
  <si>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</si>
  <si>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</si>
  <si>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</si>
  <si>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</si>
  <si>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</si>
  <si>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</si>
  <si>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</si>
  <si>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</si>
  <si>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</si>
  <si>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</si>
  <si>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</si>
  <si>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</si>
  <si>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</si>
  <si>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</si>
  <si>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</si>
  <si>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</si>
  <si>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</si>
  <si>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</si>
  <si>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</si>
  <si>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</si>
  <si>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</si>
  <si>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</si>
  <si>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</si>
  <si>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</si>
  <si>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</si>
  <si>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</si>
  <si>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</si>
  <si>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</si>
  <si>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</si>
  <si>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</si>
  <si>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</si>
  <si>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</si>
  <si>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</si>
  <si>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</si>
  <si>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</si>
  <si>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</si>
  <si>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</si>
  <si>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</si>
  <si>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</si>
  <si>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</si>
  <si>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</si>
  <si>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</si>
  <si>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</si>
  <si>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</si>
  <si>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</si>
  <si>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</si>
  <si>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</si>
  <si>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</si>
  <si>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</si>
  <si>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</si>
  <si>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</si>
  <si>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</si>
  <si>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</si>
  <si>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</si>
  <si>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</si>
  <si>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</si>
  <si>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</si>
  <si>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</si>
  <si>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</si>
  <si>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</si>
  <si>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</si>
  <si>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</si>
  <si>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</si>
  <si>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</si>
  <si>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</si>
  <si>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</si>
  <si>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</si>
  <si>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</si>
  <si>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</si>
  <si>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</si>
  <si>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</si>
  <si>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</si>
  <si>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</si>
  <si>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</si>
  <si>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</si>
  <si>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</si>
  <si>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</si>
  <si>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</si>
  <si>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</si>
  <si>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</si>
  <si>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</si>
  <si>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</si>
  <si>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</si>
  <si>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</si>
  <si>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</si>
  <si>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</si>
  <si>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</si>
  <si>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</si>
  <si>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</si>
  <si>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</si>
  <si>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</si>
  <si>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</si>
  <si>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</si>
  <si>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</si>
  <si>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</si>
  <si>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</si>
  <si>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</si>
  <si>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</si>
  <si>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</si>
  <si>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</si>
  <si>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</si>
  <si>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</si>
  <si>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</si>
  <si>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</si>
  <si>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</si>
  <si>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</si>
  <si>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</si>
  <si>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</si>
  <si>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</si>
  <si>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</si>
  <si>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</si>
  <si>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</si>
  <si>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</si>
  <si>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</si>
  <si>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</si>
  <si>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</si>
  <si>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</si>
  <si>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</si>
  <si>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</si>
  <si>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</si>
  <si>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</si>
  <si>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</si>
  <si>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</si>
  <si>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</si>
  <si>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</si>
  <si>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</si>
  <si>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</si>
  <si>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</si>
  <si>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</si>
  <si>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</si>
  <si>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</si>
  <si>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</si>
  <si>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</si>
  <si>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</si>
  <si>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</si>
  <si>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</si>
  <si>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</si>
  <si>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</si>
  <si>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</si>
  <si>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</si>
  <si>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</si>
  <si>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</si>
  <si>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</si>
  <si>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</si>
  <si>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</si>
  <si>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</si>
  <si>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</si>
  <si>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</si>
  <si>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</si>
  <si>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</si>
  <si>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</si>
  <si>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</si>
  <si>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</si>
  <si>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</si>
  <si>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</si>
  <si>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</si>
  <si>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</si>
  <si>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</si>
  <si>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</si>
  <si>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</si>
  <si>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</si>
  <si>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</si>
  <si>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</si>
  <si>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</si>
  <si>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</si>
  <si>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</si>
  <si>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</si>
  <si>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</si>
  <si>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</si>
  <si>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</si>
  <si>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</si>
  <si>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</si>
  <si>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</si>
  <si>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</si>
  <si>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</si>
  <si>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</si>
  <si>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</si>
  <si>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</si>
  <si>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</si>
  <si>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</si>
  <si>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</si>
  <si>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</si>
  <si>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</si>
  <si>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</si>
  <si>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</si>
  <si>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</si>
  <si>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</si>
  <si>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</si>
  <si>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</si>
  <si>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</si>
  <si>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</si>
  <si>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</si>
  <si>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</si>
  <si>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</si>
  <si>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</si>
  <si>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</si>
  <si>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</si>
  <si>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</si>
  <si>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</si>
  <si>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</si>
  <si>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</si>
  <si>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</si>
  <si>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</si>
  <si>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</si>
  <si>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</si>
  <si>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</si>
  <si>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</si>
  <si>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</si>
  <si>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</si>
  <si>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</si>
  <si>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</si>
  <si>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</si>
  <si>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</si>
  <si>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</si>
  <si>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</si>
  <si>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</si>
  <si>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</si>
  <si>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</si>
  <si>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</si>
  <si>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</si>
  <si>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</si>
  <si>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</si>
  <si>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</si>
  <si>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</si>
  <si>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</si>
  <si>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</si>
  <si>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</si>
  <si>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</si>
  <si>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</si>
  <si>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</si>
  <si>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</si>
  <si>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</si>
  <si>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</si>
  <si>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</si>
  <si>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</si>
  <si>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</si>
  <si>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</si>
  <si>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</si>
  <si>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</si>
  <si>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</si>
  <si>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</si>
  <si>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</si>
  <si>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</si>
  <si>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</si>
  <si>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</si>
  <si>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</si>
  <si>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</si>
  <si>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</si>
  <si>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</si>
  <si>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</si>
  <si>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</si>
  <si>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</si>
  <si>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</si>
  <si>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</si>
  <si>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</si>
  <si>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</si>
  <si>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</si>
  <si>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</si>
  <si>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</si>
  <si>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</si>
  <si>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</si>
  <si>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</si>
  <si>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</si>
  <si>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</si>
  <si>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</si>
  <si>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</si>
  <si>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</si>
  <si>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</si>
  <si>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</si>
  <si>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</si>
  <si>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</si>
  <si>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</si>
  <si>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</si>
  <si>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</si>
  <si>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</si>
  <si>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</si>
  <si>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</si>
  <si>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</si>
  <si>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</si>
  <si>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</si>
  <si>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</si>
  <si>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</si>
  <si>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</si>
  <si>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</si>
  <si>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</si>
  <si>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</si>
  <si>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</si>
  <si>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</si>
  <si>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</si>
  <si>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</si>
  <si>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</si>
  <si>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</si>
  <si>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</si>
  <si>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</si>
  <si>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</si>
  <si>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</si>
  <si>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</si>
  <si>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</si>
  <si>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</si>
  <si>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</si>
  <si>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</si>
  <si>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</si>
  <si>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</si>
  <si>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</si>
  <si>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</si>
  <si>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</si>
  <si>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</si>
  <si>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</si>
  <si>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</si>
  <si>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</si>
  <si>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</si>
  <si>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</si>
  <si>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</si>
  <si>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</si>
  <si>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</si>
  <si>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</si>
  <si>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</si>
  <si>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</si>
  <si>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</si>
  <si>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</si>
  <si>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</si>
  <si>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</si>
  <si>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</si>
  <si>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</si>
  <si>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</si>
  <si>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</si>
  <si>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</si>
  <si>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</si>
  <si>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</si>
  <si>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</si>
  <si>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</si>
  <si>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</si>
  <si>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</si>
  <si>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</si>
  <si>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</si>
  <si>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</si>
  <si>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</si>
  <si>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</si>
  <si>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</si>
  <si>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</si>
  <si>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</si>
  <si>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</si>
  <si>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</si>
  <si>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</si>
  <si>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</si>
  <si>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</si>
  <si>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</si>
  <si>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</si>
  <si>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</si>
  <si>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</si>
  <si>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</si>
  <si>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</si>
  <si>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</si>
  <si>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</si>
  <si>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</si>
  <si>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</si>
  <si>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</si>
  <si>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</si>
  <si>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</si>
  <si>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</si>
  <si>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</si>
  <si>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</si>
  <si>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</si>
  <si>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</si>
  <si>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</si>
  <si>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</si>
  <si>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</si>
  <si>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</si>
  <si>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</si>
  <si>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</si>
  <si>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</si>
  <si>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</si>
  <si>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</si>
  <si>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</si>
  <si>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</si>
  <si>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</si>
  <si>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</si>
  <si>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</si>
  <si>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</si>
  <si>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</si>
  <si>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</si>
  <si>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</si>
  <si>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</si>
  <si>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</si>
  <si>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</si>
  <si>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</si>
  <si>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</si>
  <si>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</si>
  <si>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</si>
  <si>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</si>
  <si>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</si>
  <si>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</si>
  <si>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</si>
  <si>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</si>
  <si>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</si>
  <si>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</si>
  <si>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</si>
  <si>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</si>
  <si>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</si>
  <si>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</si>
  <si>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</si>
  <si>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</si>
  <si>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</si>
  <si>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</si>
  <si>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</si>
  <si>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</si>
  <si>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</si>
  <si>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</si>
  <si>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</si>
  <si>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</si>
  <si>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</si>
  <si>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</si>
  <si>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</si>
  <si>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</si>
  <si>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</si>
  <si>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</si>
  <si>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</si>
  <si>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</si>
  <si>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</si>
  <si>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</si>
  <si>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</si>
  <si>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</si>
  <si>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</si>
  <si>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</si>
  <si>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</si>
  <si>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</si>
  <si>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</si>
  <si>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</si>
  <si>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</si>
  <si>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</si>
  <si>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</si>
  <si>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</si>
  <si>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</si>
  <si>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</si>
  <si>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</si>
  <si>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</si>
  <si>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</si>
  <si>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</si>
  <si>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</si>
  <si>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</si>
  <si>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</si>
  <si>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</si>
  <si>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</si>
  <si>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</si>
  <si>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</si>
  <si>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</si>
  <si>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</si>
  <si>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</si>
  <si>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</si>
  <si>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</si>
  <si>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</si>
  <si>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</si>
  <si>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</si>
  <si>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</si>
  <si>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</si>
  <si>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</si>
  <si>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</si>
  <si>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</si>
  <si>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</si>
  <si>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</si>
  <si>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</si>
  <si>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</si>
  <si>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</si>
  <si>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</si>
  <si>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</si>
  <si>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</si>
  <si>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</si>
  <si>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</si>
  <si>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</si>
  <si>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</si>
  <si>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</si>
  <si>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</si>
  <si>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</si>
  <si>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</si>
  <si>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</si>
  <si>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</si>
  <si>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</si>
  <si>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</si>
  <si>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</si>
  <si>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</si>
  <si>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</si>
  <si>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</si>
  <si>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</si>
  <si>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</si>
  <si>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</si>
  <si>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</si>
  <si>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</si>
  <si>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</si>
  <si>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</si>
  <si>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</si>
  <si>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</si>
  <si>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</si>
  <si>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</si>
  <si>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</si>
  <si>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</si>
  <si>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</si>
  <si>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</si>
  <si>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</si>
  <si>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</si>
  <si>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</si>
  <si>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</si>
  <si>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</si>
  <si>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</si>
  <si>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</si>
  <si>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</si>
  <si>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</si>
  <si>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</si>
  <si>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</si>
  <si>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</si>
  <si>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</si>
  <si>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</si>
  <si>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</si>
  <si>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</si>
  <si>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</si>
  <si>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</si>
  <si>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</si>
  <si>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</si>
  <si>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</si>
  <si>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</si>
  <si>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</si>
  <si>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</si>
  <si>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</si>
  <si>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</si>
  <si>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</si>
  <si>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</si>
  <si>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</si>
  <si>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</si>
  <si>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</si>
  <si>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</si>
  <si>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</si>
  <si>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</si>
  <si>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</si>
  <si>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</si>
  <si>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</si>
  <si>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</si>
  <si>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</si>
  <si>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</si>
  <si>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</si>
  <si>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</si>
  <si>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</si>
  <si>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</si>
  <si>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</si>
  <si>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</si>
  <si>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</si>
  <si>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</si>
  <si>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</si>
  <si>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</si>
  <si>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</si>
  <si>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</si>
  <si>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</si>
  <si>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</si>
  <si>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</si>
  <si>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</si>
  <si>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</si>
  <si>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</si>
  <si>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</si>
  <si>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</si>
  <si>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</si>
  <si>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</si>
  <si>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</si>
  <si>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</si>
  <si>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</si>
  <si>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</si>
  <si>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</si>
  <si>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</si>
  <si>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</si>
  <si>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</si>
  <si>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</si>
  <si>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</si>
  <si>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</si>
  <si>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</si>
  <si>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</si>
  <si>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</si>
  <si>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</si>
  <si>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</si>
  <si>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</si>
  <si>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</si>
  <si>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</si>
  <si>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</si>
  <si>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</si>
  <si>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</si>
  <si>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</si>
  <si>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</si>
  <si>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</si>
  <si>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</si>
  <si>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</si>
  <si>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</si>
  <si>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</si>
  <si>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</si>
  <si>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</si>
  <si>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</si>
  <si>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</si>
  <si>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</si>
  <si>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</si>
  <si>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</si>
  <si>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</si>
  <si>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</si>
  <si>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</si>
  <si>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</si>
  <si>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</si>
  <si>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</si>
  <si>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</si>
  <si>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</si>
  <si>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</si>
  <si>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</si>
  <si>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</si>
  <si>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</si>
  <si>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</si>
  <si>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</si>
  <si>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</si>
  <si>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</si>
  <si>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</si>
  <si>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</si>
  <si>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</si>
  <si>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</si>
  <si>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</si>
  <si>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</si>
  <si>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</si>
  <si>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</si>
  <si>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</si>
  <si>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</si>
  <si>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</si>
  <si>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</si>
  <si>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</si>
  <si>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</si>
  <si>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</si>
  <si>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</si>
  <si>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</si>
  <si>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</si>
  <si>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</si>
  <si>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</si>
  <si>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</si>
  <si>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</si>
  <si>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</si>
  <si>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</si>
  <si>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</si>
  <si>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</si>
  <si>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</si>
  <si>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</si>
  <si>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</si>
  <si>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</si>
  <si>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</si>
  <si>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</si>
  <si>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</si>
  <si>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</si>
  <si>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</si>
  <si>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</si>
  <si>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</si>
  <si>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</si>
  <si>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</si>
  <si>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</si>
  <si>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</si>
  <si>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</si>
  <si>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</si>
  <si>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</si>
  <si>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</si>
  <si>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</si>
  <si>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</si>
  <si>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</si>
  <si>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</si>
  <si>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</si>
  <si>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</si>
  <si>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</si>
  <si>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</si>
  <si>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</si>
  <si>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</si>
  <si>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</si>
  <si>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</si>
  <si>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</si>
  <si>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</si>
  <si>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</si>
  <si>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</si>
  <si>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</si>
  <si>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</si>
  <si>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</si>
  <si>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</si>
  <si>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</si>
  <si>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</si>
  <si>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</si>
  <si>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</si>
  <si>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</si>
  <si>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</si>
  <si>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</si>
  <si>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</si>
  <si>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</si>
  <si>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</si>
  <si>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</si>
  <si>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</si>
  <si>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</si>
  <si>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</si>
  <si>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</si>
  <si>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</si>
  <si>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</si>
  <si>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</si>
  <si>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</si>
  <si>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</si>
  <si>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</si>
  <si>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</si>
  <si>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</si>
  <si>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</si>
  <si>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</si>
  <si>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</si>
  <si>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</si>
  <si>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</si>
  <si>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</si>
  <si>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</si>
  <si>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</si>
  <si>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</si>
  <si>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</si>
  <si>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</si>
  <si>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</si>
  <si>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</si>
  <si>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</si>
  <si>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</si>
  <si>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</si>
  <si>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</si>
  <si>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</si>
  <si>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</si>
  <si>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</si>
  <si>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</si>
  <si>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</si>
  <si>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</si>
  <si>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</si>
  <si>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</si>
  <si>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</si>
  <si>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</si>
  <si>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</si>
  <si>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</si>
  <si>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</si>
  <si>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</si>
  <si>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</si>
  <si>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</si>
  <si>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</si>
  <si>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</si>
  <si>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</si>
  <si>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</si>
  <si>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</si>
  <si>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</si>
  <si>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</si>
  <si>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</si>
  <si>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</si>
  <si>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</si>
  <si>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</si>
  <si>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</si>
  <si>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</si>
  <si>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</si>
  <si>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</si>
  <si>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</si>
  <si>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</si>
  <si>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</si>
  <si>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</si>
  <si>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</si>
  <si>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</si>
  <si>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</si>
  <si>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</si>
  <si>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</si>
  <si>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</si>
  <si>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</si>
  <si>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</si>
  <si>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</si>
  <si>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</si>
  <si>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</si>
  <si>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</si>
  <si>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</si>
  <si>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</si>
  <si>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</si>
  <si>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</si>
  <si>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</si>
  <si>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</si>
  <si>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</si>
  <si>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</si>
  <si>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</si>
  <si>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</si>
  <si>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</si>
  <si>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</si>
  <si>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</si>
  <si>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</si>
  <si>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</si>
  <si>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</si>
  <si>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</si>
  <si>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</si>
  <si>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</si>
  <si>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</si>
  <si>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</si>
  <si>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</si>
  <si>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</si>
  <si>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</si>
  <si>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</si>
  <si>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</si>
  <si>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</si>
  <si>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</si>
  <si>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</si>
  <si>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</si>
  <si>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</si>
  <si>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</si>
  <si>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</si>
  <si>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</si>
  <si>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</si>
  <si>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</si>
  <si>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</si>
  <si>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</si>
  <si>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</si>
  <si>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</si>
  <si>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</si>
  <si>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</si>
  <si>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</si>
  <si>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</si>
  <si>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</si>
  <si>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</si>
  <si>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</si>
  <si>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</si>
  <si>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</si>
  <si>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</si>
  <si>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</si>
  <si>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</si>
  <si>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</si>
  <si>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</si>
  <si>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</si>
  <si>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</si>
  <si>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</si>
  <si>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</si>
  <si>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</si>
  <si>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</si>
  <si>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</si>
  <si>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</si>
  <si>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</si>
  <si>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</si>
  <si>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</si>
  <si>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</si>
  <si>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</si>
  <si>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</si>
  <si>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</si>
  <si>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</si>
  <si>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</si>
  <si>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</si>
  <si>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</si>
  <si>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</si>
  <si>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</si>
  <si>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</si>
  <si>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</si>
  <si>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</si>
  <si>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</si>
  <si>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</si>
  <si>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</si>
  <si>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</si>
  <si>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</si>
  <si>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</si>
  <si>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</si>
  <si>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</si>
  <si>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</si>
  <si>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</si>
  <si>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</si>
  <si>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</si>
  <si>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</si>
  <si>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</si>
  <si>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</si>
  <si>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</si>
  <si>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</si>
  <si>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</si>
  <si>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</si>
  <si>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</si>
  <si>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</si>
  <si>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</si>
  <si>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</si>
  <si>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</si>
  <si>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</si>
  <si>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</si>
  <si>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</si>
  <si>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</si>
  <si>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</si>
  <si>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</si>
  <si>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</si>
  <si>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</si>
  <si>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</si>
  <si>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</si>
  <si>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</si>
  <si>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</si>
  <si>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</si>
  <si>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</si>
  <si>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</si>
  <si>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</si>
  <si>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</si>
  <si>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</si>
  <si>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</si>
  <si>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</si>
  <si>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</si>
  <si>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</si>
  <si>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</si>
  <si>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</si>
  <si>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</si>
  <si>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</si>
  <si>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</si>
  <si>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</si>
  <si>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</si>
  <si>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</si>
  <si>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</si>
  <si>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</si>
  <si>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</si>
  <si>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</si>
  <si>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</si>
  <si>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</si>
  <si>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</si>
  <si>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</si>
  <si>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</si>
  <si>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</si>
  <si>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</si>
  <si>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</si>
  <si>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</si>
  <si>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</si>
  <si>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</si>
  <si>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</si>
  <si>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</si>
  <si>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</si>
  <si>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</si>
  <si>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</si>
  <si>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</si>
  <si>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</si>
  <si>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</si>
  <si>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</si>
  <si>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</si>
  <si>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</si>
  <si>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</si>
  <si>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</si>
  <si>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</si>
  <si>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</si>
  <si>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</si>
  <si>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</si>
  <si>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</si>
  <si>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</si>
  <si>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</si>
  <si>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</si>
  <si>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</si>
  <si>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</si>
  <si>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</si>
  <si>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</si>
  <si>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</si>
  <si>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</si>
  <si>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</si>
  <si>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</si>
  <si>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</si>
  <si>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</si>
  <si>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</si>
  <si>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</si>
  <si>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</si>
  <si>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</si>
  <si>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</si>
  <si>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</si>
  <si>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</si>
  <si>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</si>
  <si>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</si>
  <si>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</si>
  <si>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</si>
  <si>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</si>
  <si>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</si>
  <si>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</si>
  <si>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</si>
  <si>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</si>
  <si>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</si>
  <si>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</si>
  <si>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</si>
  <si>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</si>
  <si>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</si>
  <si>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</si>
  <si>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</si>
  <si>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</si>
  <si>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</si>
  <si>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</si>
  <si>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</si>
  <si>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</si>
  <si>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</si>
  <si>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</si>
  <si>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</si>
  <si>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</si>
  <si>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</si>
  <si>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</si>
  <si>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</si>
  <si>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</si>
  <si>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</si>
  <si>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</si>
  <si>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</si>
  <si>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</si>
  <si>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</si>
  <si>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</si>
  <si>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</si>
  <si>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</si>
  <si>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</si>
  <si>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</si>
  <si>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</si>
  <si>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</si>
  <si>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</si>
  <si>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</si>
  <si>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</si>
  <si>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</si>
  <si>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</si>
  <si>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</si>
  <si>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</si>
  <si>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</si>
  <si>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</si>
  <si>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</si>
  <si>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</si>
  <si>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</si>
  <si>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</si>
  <si>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</si>
  <si>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</si>
  <si>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</si>
  <si>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</si>
  <si>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</si>
  <si>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</si>
  <si>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</si>
  <si>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</si>
  <si>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</si>
  <si>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</si>
  <si>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</si>
  <si>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</si>
  <si>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</si>
  <si>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</si>
  <si>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</si>
  <si>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</si>
  <si>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</si>
  <si>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</si>
  <si>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</si>
  <si>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</si>
  <si>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</si>
  <si>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</si>
  <si>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</si>
  <si>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</si>
  <si>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</si>
  <si>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</si>
  <si>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</si>
  <si>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</si>
  <si>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</si>
  <si>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</si>
  <si>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</si>
  <si>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</si>
  <si>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</si>
  <si>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</si>
  <si>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</si>
  <si>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</si>
  <si>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</si>
  <si>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</si>
  <si>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</si>
  <si>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</si>
  <si>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</si>
  <si>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</si>
  <si>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</si>
  <si>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</si>
  <si>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</si>
  <si>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</si>
  <si>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</si>
  <si>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</si>
  <si>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</si>
  <si>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</si>
  <si>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</si>
  <si>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</si>
  <si>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</si>
  <si>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</si>
  <si>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</si>
  <si>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</si>
  <si>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</si>
  <si>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</si>
  <si>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</si>
  <si>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</si>
  <si>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</si>
  <si>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</si>
  <si>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</si>
  <si>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</si>
  <si>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</si>
  <si>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</si>
  <si>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</si>
  <si>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</si>
  <si>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</si>
  <si>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</si>
  <si>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</si>
  <si>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</si>
  <si>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</si>
  <si>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</si>
  <si>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</si>
  <si>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</si>
  <si>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</si>
  <si>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</si>
  <si>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</si>
  <si>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</si>
  <si>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</si>
  <si>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</si>
  <si>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</si>
  <si>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</si>
  <si>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</si>
  <si>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</si>
  <si>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</si>
  <si>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</si>
  <si>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</si>
  <si>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</si>
  <si>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</si>
  <si>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</si>
  <si>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</si>
  <si>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</si>
  <si>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</si>
  <si>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</si>
  <si>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</si>
  <si>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</si>
  <si>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</si>
  <si>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</si>
  <si>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</si>
  <si>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</si>
  <si>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</si>
  <si>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</si>
  <si>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</si>
  <si>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</si>
  <si>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</si>
  <si>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</si>
  <si>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</si>
  <si>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</si>
  <si>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</si>
  <si>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</si>
  <si>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</si>
  <si>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</si>
  <si>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</si>
  <si>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</si>
  <si>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</si>
  <si>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</si>
  <si>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</si>
  <si>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</si>
  <si>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</si>
  <si>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</si>
  <si>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</si>
  <si>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</si>
  <si>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</si>
  <si>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</si>
  <si>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</si>
  <si>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</si>
  <si>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</si>
  <si>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</si>
  <si>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</si>
  <si>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</si>
  <si>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</si>
  <si>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</si>
  <si>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</si>
  <si>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</si>
  <si>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</si>
  <si>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</si>
  <si>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</si>
  <si>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</si>
  <si>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</si>
  <si>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</si>
  <si>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</si>
  <si>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</si>
  <si>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</si>
  <si>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</si>
  <si>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</si>
  <si>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</si>
  <si>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</si>
  <si>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</si>
  <si>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</si>
  <si>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</si>
  <si>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</si>
  <si>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</si>
  <si>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</si>
  <si>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</si>
  <si>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</si>
  <si>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</si>
  <si>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</si>
  <si>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</si>
  <si>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</si>
  <si>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</si>
  <si>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</si>
  <si>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</si>
  <si>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</si>
  <si>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</si>
  <si>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</si>
  <si>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</si>
  <si>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</si>
  <si>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</si>
  <si>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</si>
  <si>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</si>
  <si>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</si>
  <si>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</si>
  <si>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</si>
  <si>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</si>
  <si>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</si>
  <si>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</si>
  <si>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</si>
  <si>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</si>
  <si>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</si>
  <si>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</si>
  <si>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</si>
  <si>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</si>
  <si>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</si>
  <si>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</si>
  <si>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</si>
  <si>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</si>
  <si>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</si>
  <si>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</si>
  <si>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</si>
  <si>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</si>
  <si>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</si>
  <si>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</si>
  <si>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</si>
  <si>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</si>
  <si>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</si>
  <si>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</si>
  <si>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</si>
  <si>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</si>
  <si>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</si>
  <si>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</si>
  <si>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</si>
  <si>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</si>
  <si>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</si>
  <si>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</si>
  <si>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</si>
  <si>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</si>
  <si>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</si>
  <si>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</si>
  <si>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</si>
  <si>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</si>
  <si>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</si>
  <si>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</si>
  <si>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</si>
  <si>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</si>
  <si>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</si>
  <si>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</si>
  <si>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</si>
  <si>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</si>
  <si>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</si>
  <si>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</si>
  <si>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</si>
  <si>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</si>
  <si>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</si>
  <si>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</si>
  <si>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</si>
  <si>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</si>
  <si>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</si>
  <si>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</si>
  <si>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</si>
  <si>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</si>
  <si>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</si>
  <si>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</si>
  <si>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</si>
  <si>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</si>
  <si>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</si>
  <si>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</si>
  <si>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</si>
  <si>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</si>
  <si>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</si>
  <si>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</si>
  <si>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</si>
  <si>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</si>
  <si>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</si>
  <si>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</si>
  <si>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</si>
  <si>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</si>
  <si>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</si>
  <si>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</si>
  <si>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</si>
  <si>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</si>
  <si>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</si>
  <si>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</si>
  <si>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</si>
  <si>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</si>
  <si>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</si>
  <si>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</si>
  <si>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</si>
  <si>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</si>
  <si>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</si>
  <si>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</si>
  <si>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</si>
  <si>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</si>
  <si>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</si>
  <si>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</si>
  <si>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</si>
  <si>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</si>
  <si>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</si>
  <si>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</si>
  <si>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</si>
  <si>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</si>
  <si>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</si>
  <si>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</si>
  <si>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</si>
  <si>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</si>
  <si>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</si>
  <si>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</si>
  <si>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</si>
  <si>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</si>
  <si>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</si>
  <si>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</si>
  <si>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</si>
  <si>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</si>
  <si>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</si>
  <si>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</si>
  <si>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</si>
  <si>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</si>
  <si>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</si>
  <si>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</si>
  <si>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</si>
  <si>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</si>
  <si>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</si>
  <si>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</si>
  <si>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</si>
  <si>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</si>
  <si>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</si>
  <si>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</si>
  <si>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</si>
  <si>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</si>
  <si>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</si>
  <si>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</si>
  <si>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</si>
  <si>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</si>
  <si>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</si>
  <si>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</si>
  <si>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</si>
  <si>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</si>
  <si>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</si>
  <si>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</si>
  <si>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</si>
  <si>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</si>
  <si>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</si>
  <si>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</si>
  <si>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</si>
  <si>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</si>
  <si>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</si>
  <si>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</si>
  <si>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</si>
  <si>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</si>
  <si>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</si>
  <si>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</si>
  <si>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</si>
  <si>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</si>
  <si>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</si>
  <si>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</si>
  <si>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</si>
  <si>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</si>
  <si>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</si>
  <si>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</si>
  <si>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</si>
  <si>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</si>
  <si>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</si>
  <si>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</si>
  <si>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</si>
  <si>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</si>
  <si>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</si>
  <si>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</si>
  <si>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</si>
  <si>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</si>
  <si>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</si>
  <si>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</si>
  <si>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</si>
  <si>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</si>
  <si>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</si>
  <si>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</si>
  <si>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</si>
  <si>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</si>
  <si>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</si>
  <si>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</si>
  <si>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</si>
  <si>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</si>
  <si>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</si>
  <si>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</si>
  <si>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</si>
  <si>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</si>
  <si>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</si>
  <si>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</si>
  <si>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</si>
  <si>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</si>
  <si>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</si>
  <si>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</si>
  <si>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</si>
  <si>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</si>
  <si>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</si>
  <si>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</si>
  <si>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</si>
  <si>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</si>
  <si>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</si>
  <si>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</si>
  <si>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</si>
  <si>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</si>
  <si>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</si>
  <si>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</si>
  <si>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</si>
  <si>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</si>
  <si>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</si>
  <si>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</si>
  <si>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</si>
  <si>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</si>
  <si>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</si>
  <si>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</si>
  <si>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</si>
  <si>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</si>
  <si>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</si>
  <si>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</si>
  <si>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</si>
  <si>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</si>
  <si>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</si>
  <si>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</si>
  <si>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</si>
  <si>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</si>
  <si>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</si>
  <si>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</si>
  <si>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</si>
  <si>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</si>
  <si>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</si>
  <si>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</si>
  <si>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</si>
  <si>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</si>
  <si>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</si>
  <si>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</si>
  <si>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</si>
  <si>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</si>
  <si>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</si>
  <si>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</si>
  <si>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</si>
  <si>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</si>
  <si>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</si>
  <si>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</si>
  <si>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</si>
  <si>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</si>
  <si>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</si>
  <si>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</si>
  <si>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</si>
  <si>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</si>
  <si>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</si>
  <si>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</si>
  <si>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</si>
  <si>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</si>
  <si>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</si>
  <si>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</si>
  <si>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</si>
  <si>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</si>
  <si>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</si>
  <si>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</si>
  <si>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</si>
  <si>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</si>
  <si>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</si>
  <si>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</si>
  <si>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</si>
  <si>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</si>
  <si>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</si>
  <si>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</si>
  <si>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</si>
  <si>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</si>
  <si>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</si>
  <si>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</si>
  <si>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</si>
  <si>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</si>
  <si>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</si>
  <si>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</si>
  <si>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</si>
  <si>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</si>
  <si>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</si>
  <si>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</si>
  <si>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</si>
  <si>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</si>
  <si>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</si>
  <si>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</si>
  <si>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</si>
  <si>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</si>
  <si>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</si>
  <si>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</si>
  <si>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</si>
  <si>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</si>
  <si>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</si>
  <si>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</si>
  <si>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</si>
  <si>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</si>
  <si>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</si>
  <si>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</si>
  <si>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</si>
  <si>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</si>
  <si>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</si>
  <si>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</si>
  <si>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</si>
  <si>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</si>
  <si>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</si>
  <si>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</si>
  <si>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</si>
  <si>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</si>
  <si>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</si>
  <si>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</si>
  <si>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</si>
  <si>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</si>
  <si>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</si>
  <si>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</si>
  <si>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</si>
  <si>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</si>
  <si>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</si>
  <si>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</si>
  <si>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</si>
  <si>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</si>
  <si>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</si>
  <si>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</si>
  <si>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</si>
  <si>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</si>
  <si>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</si>
  <si>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</si>
  <si>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</si>
  <si>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</si>
  <si>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</si>
  <si>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</si>
  <si>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</si>
  <si>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</si>
  <si>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</si>
  <si>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</si>
  <si>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</si>
  <si>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</si>
  <si>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</si>
  <si>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</si>
  <si>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</si>
  <si>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</si>
  <si>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</si>
  <si>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</si>
  <si>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</si>
  <si>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</si>
  <si>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</si>
  <si>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</si>
  <si>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</si>
  <si>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</si>
  <si>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</si>
  <si>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</si>
  <si>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</si>
  <si>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</si>
  <si>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</si>
  <si>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</si>
  <si>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</si>
  <si>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</si>
  <si>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</si>
  <si>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</si>
  <si>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</si>
  <si>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</si>
  <si>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</si>
  <si>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</si>
  <si>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</si>
  <si>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</si>
  <si>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</si>
  <si>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</si>
  <si>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</si>
  <si>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</si>
  <si>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</si>
  <si>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</si>
  <si>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</si>
  <si>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</si>
  <si>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</si>
  <si>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</si>
  <si>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</si>
  <si>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</si>
  <si>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</si>
  <si>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</si>
  <si>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</si>
  <si>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</si>
  <si>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</si>
  <si>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</si>
  <si>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</si>
  <si>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</si>
  <si>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</si>
  <si>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</si>
  <si>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</si>
  <si>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</si>
  <si>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</si>
  <si>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</si>
  <si>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</si>
  <si>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</si>
  <si>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</si>
  <si>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</si>
  <si>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</si>
  <si>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</si>
  <si>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</si>
  <si>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</si>
  <si>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</si>
  <si>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</si>
  <si>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</si>
  <si>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</si>
  <si>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</si>
  <si>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</si>
  <si>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</si>
  <si>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</si>
  <si>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</si>
  <si>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</si>
  <si>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</si>
  <si>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</si>
  <si>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</si>
  <si>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</si>
  <si>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</si>
  <si>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</si>
  <si>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</si>
  <si>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</si>
  <si>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</si>
  <si>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</si>
  <si>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</si>
  <si>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</si>
  <si>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</si>
  <si>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</si>
  <si>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</si>
  <si>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</si>
  <si>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</si>
  <si>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</si>
  <si>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</si>
  <si>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</si>
  <si>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</si>
  <si>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</si>
  <si>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</si>
  <si>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</si>
  <si>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</si>
  <si>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</si>
  <si>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</si>
  <si>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</si>
  <si>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</si>
  <si>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</si>
  <si>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</si>
  <si>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</si>
  <si>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</si>
  <si>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</si>
  <si>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</si>
  <si>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</si>
  <si>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</si>
  <si>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</si>
  <si>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</si>
  <si>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</si>
  <si>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</si>
  <si>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</si>
  <si>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</si>
  <si>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</si>
  <si>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</si>
  <si>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</si>
  <si>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</si>
  <si>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</si>
  <si>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</si>
  <si>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</si>
  <si>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</si>
  <si>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</si>
  <si>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</si>
  <si>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</si>
  <si>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</si>
  <si>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</si>
  <si>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</si>
  <si>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</si>
  <si>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</si>
  <si>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</si>
  <si>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</si>
  <si>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</si>
  <si>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</si>
  <si>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</si>
  <si>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</si>
  <si>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</si>
  <si>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</si>
  <si>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</si>
  <si>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</si>
  <si>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</si>
  <si>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</si>
  <si>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</si>
  <si>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</si>
  <si>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</si>
  <si>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</si>
  <si>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</si>
  <si>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</si>
  <si>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</si>
  <si>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</si>
  <si>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</si>
  <si>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</si>
  <si>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</si>
  <si>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</si>
  <si>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</si>
  <si>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</si>
  <si>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</si>
  <si>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</si>
  <si>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</si>
  <si>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</si>
  <si>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</si>
  <si>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</si>
  <si>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</si>
  <si>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</si>
  <si>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</si>
  <si>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</si>
  <si>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</si>
  <si>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</si>
  <si>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</si>
  <si>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</si>
  <si>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</si>
  <si>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</si>
  <si>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</si>
  <si>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</si>
  <si>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</si>
  <si>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</si>
  <si>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</si>
  <si>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</si>
  <si>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</si>
  <si>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</si>
  <si>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</si>
  <si>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</si>
  <si>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</si>
  <si>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</si>
  <si>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</si>
  <si>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</si>
  <si>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</si>
  <si>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</si>
  <si>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</si>
  <si>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</si>
  <si>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</si>
  <si>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</si>
  <si>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</si>
  <si>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</si>
  <si>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</si>
  <si>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</si>
  <si>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</si>
  <si>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</si>
  <si>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</si>
  <si>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</si>
  <si>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</si>
  <si>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</si>
  <si>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</si>
  <si>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</si>
  <si>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</si>
  <si>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</si>
  <si>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</si>
  <si>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</si>
  <si>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</si>
  <si>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</si>
  <si>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</si>
  <si>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</si>
  <si>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</si>
  <si>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</si>
  <si>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</si>
  <si>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</si>
  <si>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</si>
  <si>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</si>
  <si>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</si>
  <si>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</si>
  <si>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</si>
  <si>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</si>
  <si>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</si>
  <si>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</si>
  <si>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</si>
  <si>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</si>
  <si>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</si>
  <si>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</si>
  <si>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</si>
  <si>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</si>
  <si>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</si>
  <si>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</si>
  <si>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</si>
  <si>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</si>
  <si>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</si>
  <si>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</si>
  <si>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</si>
  <si>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</si>
  <si>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</si>
  <si>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</si>
  <si>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</si>
  <si>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</si>
  <si>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</si>
  <si>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</si>
  <si>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</si>
  <si>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</si>
  <si>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</si>
  <si>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</si>
  <si>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</si>
  <si>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</si>
  <si>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</si>
  <si>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</si>
  <si>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</si>
  <si>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</si>
  <si>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</si>
  <si>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</si>
  <si>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</si>
  <si>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</si>
  <si>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</si>
  <si>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</si>
  <si>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</si>
  <si>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</si>
  <si>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</si>
  <si>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</si>
  <si>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</si>
  <si>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</si>
  <si>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</si>
  <si>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</si>
  <si>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</si>
  <si>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</si>
  <si>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</si>
  <si>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</si>
  <si>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</si>
  <si>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</si>
  <si>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</si>
  <si>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</si>
  <si>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</si>
  <si>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</si>
  <si>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</si>
  <si>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</si>
  <si>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</si>
  <si>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</si>
  <si>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</si>
  <si>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</si>
  <si>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</si>
  <si>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</si>
  <si>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</si>
  <si>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</si>
  <si>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</si>
  <si>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</si>
  <si>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</si>
  <si>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</si>
  <si>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</si>
  <si>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</si>
  <si>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</si>
  <si>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</si>
  <si>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</si>
  <si>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</si>
  <si>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</si>
  <si>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</si>
  <si>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</si>
  <si>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</si>
  <si>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</si>
  <si>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</si>
  <si>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</si>
  <si>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</si>
  <si>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</si>
  <si>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</si>
  <si>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</si>
  <si>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</si>
  <si>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</si>
  <si>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</si>
  <si>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</si>
  <si>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</si>
  <si>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</si>
  <si>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</si>
  <si>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</si>
  <si>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</si>
  <si>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</si>
  <si>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</si>
  <si>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</si>
  <si>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</si>
  <si>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</si>
  <si>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</si>
  <si>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</si>
  <si>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</si>
  <si>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</si>
  <si>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</si>
  <si>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</si>
  <si>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</si>
  <si>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</si>
  <si>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</si>
  <si>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</si>
  <si>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</si>
  <si>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</si>
  <si>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</si>
  <si>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</si>
  <si>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</si>
  <si>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</si>
  <si>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</si>
  <si>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</si>
  <si>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</si>
  <si>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</si>
  <si>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</si>
  <si>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</si>
  <si>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</si>
  <si>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</si>
  <si>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</si>
  <si>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</si>
  <si>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</si>
  <si>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</si>
  <si>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</si>
  <si>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</si>
  <si>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</si>
  <si>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</si>
  <si>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</si>
  <si>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</si>
  <si>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</si>
  <si>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</si>
  <si>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</si>
  <si>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</si>
  <si>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</si>
  <si>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</si>
  <si>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</si>
  <si>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</si>
  <si>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</si>
  <si>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</si>
  <si>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</si>
  <si>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</si>
  <si>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</si>
  <si>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</si>
  <si>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</si>
  <si>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</si>
  <si>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</si>
  <si>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</si>
  <si>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</si>
  <si>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</si>
  <si>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</si>
  <si>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</si>
  <si>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</si>
  <si>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</si>
  <si>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</si>
  <si>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</si>
  <si>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</si>
  <si>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</si>
  <si>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</si>
  <si>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</si>
  <si>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</si>
  <si>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</si>
  <si>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</si>
  <si>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</si>
  <si>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</si>
  <si>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</si>
  <si>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</si>
  <si>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</si>
  <si>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</si>
  <si>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</si>
  <si>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</si>
  <si>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</si>
  <si>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</si>
  <si>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</si>
  <si>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</si>
  <si>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</si>
  <si>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</si>
  <si>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</si>
  <si>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</si>
  <si>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</si>
  <si>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</si>
  <si>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</si>
  <si>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</si>
  <si>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</si>
  <si>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</si>
  <si>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</si>
  <si>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</si>
  <si>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</si>
  <si>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</si>
  <si>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</si>
  <si>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</si>
  <si>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</si>
  <si>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</si>
  <si>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</si>
  <si>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</si>
  <si>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</si>
  <si>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</si>
  <si>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</si>
  <si>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</si>
  <si>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</si>
  <si>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</si>
  <si>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</si>
  <si>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</si>
  <si>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</si>
  <si>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</si>
  <si>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</si>
  <si>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</si>
  <si>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</si>
  <si>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</si>
  <si>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</si>
  <si>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</si>
  <si>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</si>
  <si>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</si>
  <si>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</si>
  <si>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</si>
  <si>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</si>
  <si>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</si>
  <si>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</si>
  <si>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</si>
  <si>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</si>
  <si>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</si>
  <si>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</si>
  <si>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</si>
  <si>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</si>
  <si>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</si>
  <si>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</si>
  <si>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</si>
  <si>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</si>
  <si>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</si>
  <si>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</si>
  <si>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</si>
  <si>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</si>
  <si>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</si>
  <si>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</si>
  <si>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</si>
  <si>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</si>
  <si>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</si>
  <si>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</si>
  <si>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</si>
  <si>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</si>
  <si>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</si>
  <si>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</si>
  <si>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</si>
  <si>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</si>
  <si>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</si>
  <si>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</si>
  <si>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</si>
  <si>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</si>
  <si>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</si>
  <si>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</si>
  <si>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</si>
  <si>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</si>
  <si>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</si>
  <si>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</si>
  <si>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</si>
  <si>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</si>
  <si>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</si>
  <si>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</si>
  <si>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</si>
  <si>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</si>
  <si>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</si>
  <si>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</si>
  <si>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</si>
  <si>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</si>
  <si>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</si>
  <si>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</si>
  <si>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</si>
  <si>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</si>
  <si>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</si>
  <si>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</si>
  <si>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</si>
  <si>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</si>
  <si>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</si>
  <si>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</si>
  <si>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</si>
  <si>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</si>
  <si>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</si>
  <si>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</si>
  <si>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</si>
  <si>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</si>
  <si>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</si>
  <si>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</si>
  <si>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</si>
  <si>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</si>
  <si>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</si>
  <si>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</si>
  <si>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</si>
  <si>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</si>
  <si>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</si>
  <si>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</si>
  <si>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</si>
  <si>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</si>
  <si>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</si>
  <si>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</si>
  <si>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</si>
  <si>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</si>
  <si>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</si>
  <si>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</si>
  <si>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</si>
  <si>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</si>
  <si>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</si>
  <si>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</si>
  <si>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</si>
  <si>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</si>
  <si>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</si>
  <si>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</si>
  <si>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</si>
  <si>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</si>
  <si>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</si>
  <si>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</si>
  <si>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</si>
  <si>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</si>
  <si>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</si>
  <si>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</si>
  <si>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</si>
  <si>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</si>
  <si>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</si>
  <si>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</si>
  <si>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</si>
  <si>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</si>
  <si>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</si>
  <si>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</si>
  <si>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</si>
  <si>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</si>
  <si>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</si>
  <si>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</si>
  <si>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</si>
  <si>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</si>
  <si>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</si>
  <si>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</si>
  <si>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</si>
  <si>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</si>
  <si>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</si>
  <si>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</si>
  <si>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</si>
  <si>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</si>
  <si>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</si>
  <si>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</si>
  <si>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</si>
  <si>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</si>
  <si>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</si>
  <si>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</si>
  <si>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</si>
  <si>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</si>
  <si>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</si>
  <si>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</si>
  <si>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</si>
  <si>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</si>
  <si>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</si>
  <si>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</si>
  <si>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</si>
  <si>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</si>
  <si>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</si>
  <si>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</si>
  <si>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</si>
  <si>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</si>
  <si>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</si>
  <si>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</si>
  <si>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</si>
  <si>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</si>
  <si>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</si>
  <si>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</si>
  <si>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</si>
  <si>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</si>
  <si>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</si>
  <si>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</si>
  <si>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</si>
  <si>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</si>
  <si>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</si>
  <si>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</si>
  <si>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</si>
  <si>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</si>
  <si>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</si>
  <si>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</si>
  <si>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</si>
  <si>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</si>
  <si>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</si>
  <si>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</si>
  <si>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</si>
  <si>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</si>
  <si>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</si>
  <si>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</si>
  <si>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</si>
  <si>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</si>
  <si>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</si>
  <si>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</si>
  <si>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</si>
  <si>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</si>
  <si>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</si>
  <si>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</si>
  <si>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</si>
  <si>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</si>
  <si>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</si>
  <si>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</si>
  <si>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</si>
  <si>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</si>
  <si>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</si>
  <si>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</si>
  <si>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</si>
  <si>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</si>
  <si>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</si>
  <si>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</si>
  <si>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</si>
  <si>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</si>
  <si>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</si>
  <si>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</si>
  <si>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</si>
  <si>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</si>
  <si>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</si>
  <si>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</si>
  <si>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</si>
  <si>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</si>
  <si>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</si>
  <si>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</si>
  <si>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</si>
  <si>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</si>
  <si>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</si>
  <si>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</si>
  <si>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</si>
  <si>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</si>
  <si>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</si>
  <si>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</si>
  <si>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</si>
  <si>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</si>
  <si>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</si>
  <si>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</si>
  <si>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</si>
  <si>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</si>
  <si>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</si>
  <si>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</si>
  <si>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</si>
  <si>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</si>
  <si>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</si>
  <si>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</si>
  <si>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</si>
  <si>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</si>
  <si>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</si>
  <si>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</si>
  <si>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</si>
  <si>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</si>
  <si>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</si>
  <si>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</si>
  <si>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</si>
  <si>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</si>
  <si>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</si>
  <si>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</si>
  <si>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</si>
  <si>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</si>
  <si>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</si>
  <si>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</si>
  <si>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</si>
  <si>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</si>
  <si>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</si>
  <si>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</si>
  <si>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</si>
  <si>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</si>
  <si>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</si>
  <si>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</si>
  <si>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</si>
  <si>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</si>
  <si>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</si>
  <si>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</si>
  <si>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</si>
  <si>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</si>
  <si>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</si>
  <si>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</si>
  <si>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</si>
  <si>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</si>
  <si>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</si>
  <si>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</si>
  <si>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</si>
  <si>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</si>
  <si>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</si>
  <si>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</si>
  <si>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</si>
  <si>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</si>
  <si>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</si>
  <si>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</si>
  <si>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</si>
  <si>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</si>
  <si>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</si>
  <si>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</si>
  <si>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</si>
  <si>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</si>
  <si>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</si>
  <si>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</si>
  <si>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</si>
  <si>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</si>
  <si>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</si>
  <si>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</si>
  <si>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</si>
  <si>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</si>
  <si>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</si>
  <si>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</si>
  <si>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</si>
  <si>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</si>
  <si>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</si>
  <si>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</si>
  <si>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</si>
  <si>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</si>
  <si>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</si>
  <si>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</si>
  <si>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</si>
  <si>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</si>
  <si>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</si>
  <si>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</si>
  <si>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</si>
  <si>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</si>
  <si>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</si>
  <si>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</si>
  <si>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</si>
  <si>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</si>
  <si>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</si>
  <si>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</si>
  <si>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</si>
  <si>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</si>
  <si>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</si>
  <si>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</si>
  <si>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</si>
  <si>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</si>
  <si>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</si>
  <si>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</si>
  <si>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</si>
  <si>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</si>
  <si>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</si>
  <si>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</si>
  <si>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</si>
  <si>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</si>
  <si>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</si>
  <si>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</si>
  <si>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</si>
  <si>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</si>
  <si>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</si>
  <si>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</si>
  <si>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</si>
  <si>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</si>
  <si>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</si>
  <si>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</si>
  <si>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</si>
  <si>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</si>
  <si>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</si>
  <si>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</si>
  <si>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</si>
  <si>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</si>
  <si>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</si>
  <si>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</si>
  <si>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</si>
  <si>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</si>
  <si>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</si>
  <si>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</si>
  <si>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</si>
  <si>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</si>
  <si>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</si>
  <si>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</si>
  <si>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</si>
  <si>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</si>
  <si>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</si>
  <si>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</si>
  <si>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</si>
  <si>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</si>
  <si>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</si>
  <si>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</si>
  <si>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</si>
  <si>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</si>
  <si>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</si>
  <si>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</si>
  <si>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</si>
  <si>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</si>
  <si>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</si>
  <si>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</si>
  <si>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</si>
  <si>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</si>
  <si>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</si>
  <si>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</si>
  <si>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</si>
  <si>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</si>
  <si>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</si>
  <si>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</si>
  <si>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</si>
  <si>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</si>
  <si>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</si>
  <si>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</si>
  <si>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</si>
  <si>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</si>
  <si>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</si>
  <si>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</si>
  <si>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</si>
  <si>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</si>
  <si>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</si>
  <si>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</si>
  <si>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</si>
  <si>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</si>
  <si>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</si>
  <si>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</si>
  <si>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</si>
  <si>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</si>
  <si>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</si>
  <si>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</si>
  <si>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</si>
  <si>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</si>
  <si>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</si>
  <si>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</si>
  <si>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</si>
  <si>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</si>
  <si>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</si>
  <si>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</si>
  <si>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</si>
  <si>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</si>
  <si>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</si>
  <si>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</si>
  <si>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</si>
  <si>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</si>
  <si>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</si>
  <si>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</si>
  <si>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</si>
  <si>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</si>
  <si>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</si>
  <si>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</si>
  <si>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</si>
  <si>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</si>
  <si>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</si>
  <si>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</si>
  <si>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</si>
  <si>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</si>
  <si>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</si>
  <si>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</si>
  <si>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</si>
  <si>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</si>
  <si>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</si>
  <si>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</si>
  <si>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</si>
  <si>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</si>
  <si>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</si>
  <si>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</si>
  <si>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</si>
  <si>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</si>
  <si>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</si>
  <si>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</si>
  <si>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</si>
  <si>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</si>
  <si>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</si>
  <si>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</si>
  <si>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</si>
  <si>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</si>
  <si>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</si>
  <si>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</si>
  <si>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</si>
  <si>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</si>
  <si>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</si>
  <si>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</si>
  <si>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</si>
  <si>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</si>
  <si>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</si>
  <si>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</si>
  <si>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</si>
  <si>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</si>
  <si>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</si>
  <si>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</si>
  <si>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</si>
  <si>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</si>
  <si>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</si>
  <si>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</si>
  <si>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</si>
  <si>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</si>
  <si>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</si>
  <si>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</si>
  <si>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</si>
  <si>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</si>
  <si>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</si>
  <si>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</si>
  <si>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</si>
  <si>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</si>
  <si>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</si>
  <si>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</si>
  <si>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</si>
  <si>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</si>
  <si>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</si>
  <si>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</si>
  <si>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</si>
  <si>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</si>
  <si>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</si>
  <si>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</si>
  <si>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</si>
  <si>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</si>
  <si>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</si>
  <si>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</si>
  <si>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</si>
  <si>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</si>
  <si>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</si>
  <si>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</si>
  <si>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</si>
  <si>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</si>
  <si>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</si>
  <si>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</si>
  <si>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</si>
  <si>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</si>
  <si>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</si>
  <si>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</si>
  <si>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</si>
  <si>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</si>
  <si>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</si>
  <si>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</si>
  <si>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</si>
  <si>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</si>
  <si>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</si>
  <si>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</si>
  <si>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</si>
  <si>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</si>
  <si>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</si>
  <si>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</si>
  <si>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</si>
  <si>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</si>
  <si>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</si>
  <si>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</si>
  <si>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</si>
  <si>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</si>
  <si>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</si>
  <si>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</si>
  <si>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</si>
  <si>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</si>
  <si>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</si>
  <si>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</si>
  <si>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</si>
  <si>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</si>
  <si>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</si>
  <si>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</si>
  <si>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</si>
  <si>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</si>
  <si>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</si>
  <si>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</si>
  <si>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</si>
  <si>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</si>
  <si>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</si>
  <si>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</si>
  <si>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</si>
  <si>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</si>
  <si>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</si>
  <si>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</si>
  <si>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</si>
  <si>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</si>
  <si>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</si>
  <si>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</si>
  <si>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</si>
  <si>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</si>
  <si>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</si>
  <si>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</si>
  <si>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</si>
  <si>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</si>
  <si>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</si>
  <si>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</si>
  <si>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</si>
  <si>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</si>
  <si>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</si>
  <si>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</si>
  <si>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</si>
  <si>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</si>
  <si>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</si>
  <si>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</si>
  <si>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</si>
  <si>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</si>
  <si>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</si>
  <si>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</si>
  <si>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</si>
  <si>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</si>
  <si>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</si>
  <si>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</si>
  <si>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</si>
  <si>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</si>
  <si>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</si>
  <si>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</si>
  <si>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</si>
  <si>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</si>
  <si>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</si>
  <si>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</si>
  <si>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</si>
  <si>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</si>
  <si>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</si>
  <si>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</si>
  <si>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</si>
  <si>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</si>
  <si>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</si>
  <si>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</si>
  <si>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</si>
  <si>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</si>
  <si>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</si>
  <si>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</si>
  <si>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</si>
  <si>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</si>
  <si>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</si>
  <si>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</si>
  <si>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</si>
  <si>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</si>
  <si>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</si>
  <si>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</si>
  <si>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</si>
  <si>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</si>
  <si>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</si>
  <si>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</si>
  <si>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</si>
  <si>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</si>
  <si>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</si>
  <si>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</si>
  <si>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</si>
  <si>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</si>
  <si>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</si>
  <si>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</si>
  <si>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</si>
  <si>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</si>
  <si>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</si>
  <si>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</si>
  <si>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</si>
  <si>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</si>
  <si>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</si>
  <si>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</si>
  <si>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</si>
  <si>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</si>
  <si>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</si>
  <si>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</si>
  <si>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</si>
  <si>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</si>
  <si>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</si>
  <si>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</si>
  <si>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</si>
  <si>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</si>
  <si>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</si>
  <si>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</si>
  <si>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</si>
  <si>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</si>
  <si>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</si>
  <si>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</si>
  <si>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</si>
  <si>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</si>
  <si>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</si>
  <si>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</si>
  <si>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</si>
  <si>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</si>
  <si>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</si>
  <si>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</si>
  <si>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</si>
  <si>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</si>
  <si>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</si>
  <si>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</si>
  <si>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</si>
  <si>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</si>
  <si>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</si>
  <si>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</si>
  <si>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</si>
  <si>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</si>
  <si>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</si>
  <si>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</si>
  <si>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</si>
  <si>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</si>
  <si>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</si>
  <si>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</si>
  <si>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</si>
  <si>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</si>
  <si>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</si>
  <si>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</si>
  <si>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</si>
  <si>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</si>
  <si>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</si>
  <si>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</si>
  <si>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</si>
  <si>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</si>
  <si>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</si>
  <si>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</si>
  <si>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</si>
  <si>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</si>
  <si>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</si>
  <si>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</si>
  <si>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</si>
  <si>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</si>
  <si>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</si>
  <si>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</si>
  <si>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</si>
  <si>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</si>
  <si>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</si>
  <si>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</si>
  <si>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</si>
  <si>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</si>
  <si>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</si>
  <si>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</si>
  <si>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</si>
  <si>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</si>
  <si>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</si>
  <si>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</si>
  <si>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</si>
  <si>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</si>
  <si>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</si>
  <si>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</si>
  <si>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</si>
  <si>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</si>
  <si>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</si>
  <si>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</si>
  <si>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</si>
  <si>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</si>
  <si>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</si>
  <si>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</si>
  <si>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</si>
  <si>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</si>
  <si>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</si>
  <si>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</si>
  <si>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</si>
  <si>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</si>
  <si>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</si>
  <si>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</si>
  <si>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</si>
  <si>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</si>
  <si>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</si>
  <si>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</si>
  <si>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</si>
  <si>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</si>
  <si>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</si>
  <si>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</si>
  <si>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</si>
  <si>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</si>
  <si>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</si>
  <si>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</si>
  <si>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</si>
  <si>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</si>
  <si>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</si>
  <si>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</si>
  <si>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</si>
  <si>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</si>
  <si>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</si>
  <si>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</si>
  <si>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</si>
  <si>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</si>
  <si>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</si>
  <si>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</si>
  <si>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</si>
  <si>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</si>
  <si>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</si>
  <si>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</si>
  <si>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</si>
  <si>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</si>
  <si>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</si>
  <si>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</si>
  <si>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</si>
  <si>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</si>
  <si>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</si>
  <si>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</si>
  <si>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</si>
  <si>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</si>
  <si>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</si>
  <si>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</si>
  <si>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</si>
  <si>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</si>
  <si>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</si>
  <si>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</si>
  <si>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</si>
  <si>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</si>
  <si>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</si>
  <si>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</si>
  <si>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</si>
  <si>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</si>
  <si>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</si>
  <si>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</si>
  <si>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</si>
  <si>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</si>
  <si>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</si>
  <si>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</si>
  <si>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</si>
  <si>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</si>
  <si>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</si>
  <si>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</si>
  <si>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</si>
  <si>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</si>
  <si>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</si>
  <si>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</si>
  <si>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</si>
  <si>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</si>
  <si>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</si>
  <si>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</si>
  <si>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</si>
  <si>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</si>
  <si>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</si>
  <si>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</si>
  <si>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</si>
  <si>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</si>
  <si>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</si>
  <si>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</si>
  <si>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</si>
  <si>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</si>
  <si>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</si>
  <si>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</si>
  <si>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</si>
  <si>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</si>
  <si>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</si>
  <si>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</si>
  <si>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</si>
  <si>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</si>
  <si>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</si>
  <si>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</si>
  <si>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</si>
  <si>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</si>
  <si>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</si>
  <si>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</si>
  <si>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</si>
  <si>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</si>
  <si>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</si>
  <si>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</si>
  <si>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</si>
  <si>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</si>
  <si>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</si>
  <si>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</si>
  <si>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</si>
  <si>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</si>
  <si>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</si>
  <si>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</si>
  <si>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</si>
  <si>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</si>
  <si>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</si>
  <si>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</si>
  <si>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</si>
  <si>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</si>
  <si>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</si>
  <si>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</si>
  <si>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</si>
  <si>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</si>
  <si>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</si>
  <si>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</si>
  <si>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</si>
  <si>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</si>
  <si>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</si>
  <si>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</si>
  <si>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</si>
  <si>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</si>
  <si>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</si>
  <si>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</si>
  <si>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</si>
  <si>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</si>
  <si>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</si>
  <si>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</si>
  <si>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</si>
  <si>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</si>
  <si>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</si>
  <si>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</si>
  <si>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</si>
  <si>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</si>
  <si>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</si>
  <si>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</si>
  <si>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</si>
  <si>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</si>
  <si>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</si>
  <si>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</si>
  <si>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</si>
  <si>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</si>
  <si>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</si>
  <si>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</si>
  <si>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</si>
  <si>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</si>
  <si>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</si>
  <si>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</si>
  <si>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</si>
  <si>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</si>
  <si>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</si>
  <si>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</si>
  <si>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</si>
  <si>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</si>
  <si>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</si>
  <si>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</si>
  <si>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</si>
  <si>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</si>
  <si>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</si>
  <si>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</si>
  <si>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</si>
  <si>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</si>
  <si>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</si>
  <si>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</si>
  <si>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</si>
  <si>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</si>
  <si>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</si>
  <si>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</si>
  <si>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</si>
  <si>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</si>
  <si>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</si>
  <si>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</si>
  <si>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</si>
  <si>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</si>
  <si>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</si>
  <si>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</si>
  <si>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</si>
  <si>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</si>
  <si>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</si>
  <si>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</si>
  <si>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</si>
  <si>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</si>
  <si>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</si>
  <si>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</si>
  <si>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</si>
  <si>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</si>
  <si>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</si>
  <si>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</si>
  <si>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</si>
  <si>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</si>
  <si>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</si>
  <si>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</si>
  <si>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</si>
  <si>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</si>
  <si>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</si>
  <si>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</si>
  <si>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</si>
  <si>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</si>
  <si>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</si>
  <si>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</si>
  <si>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</si>
  <si>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</si>
  <si>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</si>
  <si>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</si>
  <si>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</si>
  <si>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</si>
  <si>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</si>
  <si>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</si>
  <si>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</si>
  <si>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</si>
  <si>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</si>
  <si>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</si>
  <si>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</si>
  <si>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</si>
  <si>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</si>
  <si>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</si>
  <si>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</si>
  <si>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</si>
  <si>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</si>
  <si>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</si>
  <si>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</si>
  <si>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</si>
  <si>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</si>
  <si>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</si>
  <si>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</si>
  <si>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</si>
  <si>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</si>
  <si>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</si>
  <si>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</si>
  <si>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</si>
  <si>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</si>
  <si>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</si>
  <si>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</si>
  <si>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</si>
  <si>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</si>
  <si>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</si>
  <si>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</si>
  <si>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</si>
  <si>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</si>
  <si>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</si>
  <si>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</si>
  <si>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</si>
  <si>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</si>
  <si>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</si>
  <si>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</si>
  <si>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</si>
  <si>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</si>
  <si>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</si>
  <si>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</si>
  <si>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</si>
  <si>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</si>
  <si>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</si>
  <si>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</si>
  <si>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</si>
  <si>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</si>
  <si>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</si>
  <si>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</si>
  <si>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</si>
  <si>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</si>
  <si>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</si>
  <si>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</si>
  <si>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</si>
  <si>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</si>
  <si>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</si>
  <si>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</si>
  <si>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</si>
  <si>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</si>
  <si>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</si>
  <si>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</si>
  <si>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</si>
  <si>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</si>
  <si>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</si>
  <si>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</si>
  <si>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</si>
  <si>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</si>
  <si>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</si>
  <si>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</si>
  <si>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</si>
  <si>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</si>
  <si>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</si>
  <si>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</si>
  <si>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</si>
  <si>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</si>
  <si>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</si>
  <si>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</si>
  <si>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</si>
  <si>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</si>
  <si>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</si>
  <si>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</si>
  <si>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</si>
  <si>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</si>
  <si>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</si>
  <si>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</si>
  <si>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</si>
  <si>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</si>
  <si>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</si>
  <si>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</si>
  <si>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</si>
  <si>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</si>
  <si>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</si>
  <si>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</si>
  <si>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</si>
  <si>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</si>
  <si>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</si>
  <si>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</si>
  <si>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</si>
  <si>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</si>
  <si>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</si>
  <si>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</si>
  <si>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</si>
  <si>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</si>
  <si>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</si>
  <si>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</si>
  <si>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</si>
  <si>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</si>
  <si>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</si>
  <si>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</si>
  <si>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</si>
  <si>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</si>
  <si>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</si>
  <si>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</si>
  <si>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</si>
  <si>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</si>
  <si>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</si>
  <si>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</si>
  <si>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</si>
  <si>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</si>
  <si>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</si>
  <si>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</si>
  <si>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</si>
  <si>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</si>
  <si>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</si>
  <si>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</si>
  <si>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</si>
  <si>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</si>
  <si>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</si>
  <si>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</si>
  <si>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</si>
  <si>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</si>
  <si>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</si>
  <si>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</si>
  <si>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</si>
  <si>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</si>
  <si>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</si>
  <si>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</si>
  <si>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</si>
  <si>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</si>
  <si>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</si>
  <si>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</si>
  <si>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</si>
  <si>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</si>
  <si>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</si>
  <si>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</si>
  <si>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</si>
  <si>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</si>
  <si>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</si>
  <si>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</si>
  <si>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</si>
  <si>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</si>
  <si>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</si>
  <si>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</si>
  <si>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</si>
  <si>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</si>
  <si>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</si>
  <si>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</si>
  <si>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</si>
  <si>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</si>
  <si>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</si>
  <si>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</si>
  <si>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</si>
  <si>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</si>
  <si>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</si>
  <si>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</si>
  <si>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</si>
  <si>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</si>
  <si>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</si>
  <si>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</si>
  <si>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</si>
  <si>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</si>
  <si>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</si>
  <si>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</si>
  <si>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</si>
  <si>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</si>
  <si>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</si>
  <si>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</si>
  <si>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</si>
  <si>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</si>
  <si>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</si>
  <si>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</si>
  <si>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</si>
  <si>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</si>
  <si>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</si>
  <si>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</si>
  <si>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</si>
  <si>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</si>
  <si>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</si>
  <si>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</si>
  <si>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</si>
  <si>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</si>
  <si>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</si>
  <si>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</si>
  <si>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</si>
  <si>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</si>
  <si>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</si>
  <si>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</si>
  <si>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</si>
  <si>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</si>
  <si>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</si>
  <si>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</si>
  <si>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</si>
  <si>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</si>
  <si>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</si>
  <si>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</si>
  <si>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</si>
  <si>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</si>
  <si>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</si>
  <si>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</si>
  <si>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</si>
  <si>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</si>
  <si>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</si>
  <si>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</si>
  <si>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</si>
  <si>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</si>
  <si>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</si>
  <si>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</si>
  <si>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</si>
  <si>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</si>
  <si>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</si>
  <si>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</si>
  <si>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</si>
  <si>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</si>
  <si>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</si>
  <si>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</si>
  <si>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</si>
  <si>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</si>
  <si>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</si>
  <si>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</si>
  <si>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</si>
  <si>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</si>
  <si>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</si>
  <si>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</si>
  <si>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</si>
  <si>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</si>
  <si>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</si>
  <si>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</si>
  <si>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</si>
  <si>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</si>
  <si>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</si>
  <si>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</si>
  <si>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</si>
  <si>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</si>
  <si>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</si>
  <si>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</si>
  <si>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</si>
  <si>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</si>
  <si>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</si>
  <si>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</si>
  <si>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</si>
  <si>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</si>
  <si>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</si>
  <si>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</si>
  <si>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</si>
  <si>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</si>
  <si>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</si>
  <si>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</si>
  <si>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</si>
  <si>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</si>
  <si>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</si>
  <si>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</si>
  <si>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</si>
  <si>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</si>
  <si>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</si>
  <si>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</si>
  <si>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</si>
  <si>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</si>
  <si>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</si>
  <si>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</si>
  <si>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</si>
  <si>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</si>
  <si>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</si>
  <si>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</si>
  <si>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</si>
  <si>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</si>
  <si>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</si>
  <si>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</si>
  <si>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</si>
  <si>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</si>
  <si>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</si>
  <si>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</si>
  <si>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</si>
  <si>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</si>
  <si>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</si>
  <si>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</si>
  <si>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</si>
  <si>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</si>
  <si>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</si>
  <si>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</si>
  <si>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</si>
  <si>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</si>
  <si>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</si>
  <si>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</si>
  <si>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</si>
  <si>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</si>
  <si>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</si>
  <si>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</si>
  <si>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</si>
  <si>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</si>
  <si>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</si>
  <si>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</si>
  <si>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</si>
  <si>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</si>
  <si>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</si>
  <si>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</si>
  <si>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</si>
  <si>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</si>
  <si>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</si>
  <si>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</si>
  <si>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</si>
  <si>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</si>
  <si>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</si>
  <si>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</si>
  <si>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</si>
  <si>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</si>
  <si>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</si>
  <si>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</si>
  <si>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</si>
  <si>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</si>
  <si>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</si>
  <si>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</si>
  <si>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</si>
  <si>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</si>
  <si>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</si>
  <si>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</si>
  <si>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</si>
  <si>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</si>
  <si>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</si>
  <si>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</si>
  <si>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</si>
  <si>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</si>
  <si>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</si>
  <si>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</si>
  <si>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</si>
  <si>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</si>
  <si>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</si>
  <si>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</si>
  <si>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</si>
  <si>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</si>
  <si>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</si>
  <si>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</si>
  <si>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</si>
  <si>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</si>
  <si>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</si>
  <si>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</si>
  <si>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</si>
  <si>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</si>
  <si>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</si>
  <si>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</si>
  <si>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</si>
  <si>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</si>
  <si>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</si>
  <si>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</si>
  <si>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</si>
  <si>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</si>
  <si>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</si>
  <si>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</si>
  <si>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</si>
  <si>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</si>
  <si>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</si>
  <si>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</si>
  <si>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</si>
  <si>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</si>
  <si>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</si>
  <si>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</si>
  <si>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</si>
  <si>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</si>
  <si>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</si>
  <si>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</si>
  <si>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</si>
  <si>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</si>
  <si>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</si>
  <si>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</si>
  <si>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</si>
  <si>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</si>
  <si>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</si>
  <si>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</si>
  <si>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</si>
  <si>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</si>
  <si>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</si>
  <si>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</si>
  <si>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</si>
  <si>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</si>
  <si>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</si>
  <si>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</si>
  <si>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</si>
  <si>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</si>
  <si>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</si>
  <si>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</si>
  <si>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</si>
  <si>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</si>
  <si>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</si>
  <si>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</si>
  <si>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</si>
  <si>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</si>
  <si>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</si>
  <si>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</si>
  <si>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</si>
  <si>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</si>
  <si>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</si>
  <si>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</si>
  <si>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</si>
  <si>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</si>
  <si>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</si>
  <si>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</si>
  <si>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</si>
  <si>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</si>
  <si>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</si>
  <si>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</si>
  <si>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</si>
  <si>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</si>
  <si>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</si>
  <si>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</si>
  <si>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</si>
  <si>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</si>
  <si>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</si>
  <si>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</si>
  <si>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</si>
  <si>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</si>
  <si>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</si>
  <si>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</si>
  <si>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</si>
  <si>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</si>
  <si>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</si>
  <si>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</si>
  <si>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</si>
  <si>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</si>
  <si>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</si>
  <si>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</si>
  <si>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</si>
  <si>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</si>
  <si>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</si>
  <si>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</si>
  <si>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</si>
  <si>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</si>
  <si>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</si>
  <si>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</si>
  <si>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</si>
  <si>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</si>
  <si>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</si>
  <si>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</si>
  <si>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</si>
  <si>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</si>
  <si>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</si>
  <si>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</si>
  <si>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</si>
  <si>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</si>
  <si>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</si>
  <si>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</si>
  <si>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</si>
  <si>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</si>
  <si>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</si>
  <si>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</si>
  <si>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</si>
  <si>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</si>
  <si>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</si>
  <si>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</si>
  <si>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</si>
  <si>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</si>
  <si>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</si>
  <si>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</si>
  <si>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</si>
  <si>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</si>
  <si>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</si>
  <si>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</si>
  <si>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</si>
  <si>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</si>
  <si>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</si>
  <si>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</si>
  <si>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</si>
  <si>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</si>
  <si>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</si>
  <si>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</si>
  <si>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</si>
  <si>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</si>
  <si>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</si>
  <si>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</si>
  <si>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</si>
  <si>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</si>
  <si>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</si>
  <si>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</si>
  <si>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</si>
  <si>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</si>
  <si>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</si>
  <si>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</si>
  <si>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</si>
  <si>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</si>
  <si>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</si>
  <si>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</si>
  <si>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</si>
  <si>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</si>
  <si>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</si>
  <si>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</si>
  <si>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</si>
  <si>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</si>
  <si>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</si>
  <si>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</si>
  <si>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</si>
  <si>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</si>
  <si>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</si>
  <si>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</si>
  <si>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</si>
  <si>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</si>
  <si>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</si>
  <si>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</si>
  <si>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</si>
  <si>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</si>
  <si>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</si>
  <si>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</si>
  <si>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</si>
  <si>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</si>
  <si>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</si>
  <si>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</si>
  <si>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</si>
  <si>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</si>
  <si>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</si>
  <si>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</si>
  <si>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</si>
  <si>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</si>
  <si>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</si>
  <si>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</si>
  <si>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</si>
  <si>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</si>
  <si>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</si>
  <si>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</si>
  <si>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</si>
  <si>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</si>
  <si>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</si>
  <si>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</si>
  <si>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</si>
  <si>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</si>
  <si>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</si>
  <si>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</si>
  <si>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</si>
  <si>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</si>
  <si>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</si>
  <si>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</si>
  <si>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</si>
  <si>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</si>
  <si>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</si>
  <si>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</si>
  <si>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</si>
  <si>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</si>
  <si>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</si>
  <si>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</si>
  <si>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</si>
  <si>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</si>
  <si>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</si>
  <si>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</si>
  <si>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</si>
  <si>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</si>
  <si>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</si>
  <si>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</si>
  <si>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</si>
  <si>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</si>
  <si>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</si>
  <si>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</si>
  <si>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</si>
  <si>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</si>
  <si>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</si>
  <si>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</si>
  <si>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</si>
  <si>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</si>
  <si>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</si>
  <si>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</si>
  <si>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</si>
  <si>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</si>
  <si>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</si>
  <si>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</si>
  <si>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</si>
  <si>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</si>
  <si>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</si>
  <si>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</si>
  <si>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</si>
  <si>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</si>
  <si>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</si>
  <si>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</si>
  <si>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</si>
  <si>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</si>
  <si>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</si>
  <si>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</si>
  <si>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</si>
  <si>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</si>
  <si>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</si>
  <si>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</si>
  <si>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</si>
  <si>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</si>
  <si>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</si>
  <si>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</si>
  <si>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</si>
  <si>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</si>
  <si>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</si>
  <si>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</si>
  <si>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</si>
  <si>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</si>
  <si>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</si>
  <si>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</si>
  <si>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</si>
  <si>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</si>
  <si>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</si>
  <si>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</si>
  <si>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</si>
  <si>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</si>
  <si>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</si>
  <si>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</si>
  <si>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</si>
  <si>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</si>
  <si>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</si>
  <si>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</si>
  <si>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</si>
  <si>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</si>
  <si>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</si>
  <si>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</si>
  <si>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</si>
  <si>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</si>
  <si>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</si>
  <si>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</si>
  <si>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</si>
  <si>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</si>
  <si>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</si>
  <si>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</si>
  <si>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</si>
  <si>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</si>
  <si>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</si>
  <si>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</si>
  <si>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</si>
  <si>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</si>
  <si>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</si>
  <si>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</si>
  <si>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</si>
  <si>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</si>
  <si>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</si>
  <si>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</si>
  <si>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</si>
  <si>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</si>
  <si>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</si>
  <si>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</si>
  <si>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</si>
  <si>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</si>
  <si>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</si>
  <si>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</si>
  <si>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</si>
  <si>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</si>
  <si>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</si>
  <si>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</si>
  <si>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</si>
  <si>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</si>
  <si>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</si>
  <si>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</si>
  <si>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</si>
  <si>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</si>
  <si>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</si>
  <si>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</si>
  <si>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</si>
  <si>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</si>
  <si>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</si>
  <si>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</si>
  <si>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</si>
  <si>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</si>
  <si>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</si>
  <si>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</si>
  <si>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</si>
  <si>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</si>
  <si>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</si>
  <si>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</si>
  <si>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</si>
  <si>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</si>
  <si>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</si>
  <si>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</si>
  <si>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</si>
  <si>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</si>
  <si>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</si>
  <si>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</si>
  <si>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</si>
  <si>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</si>
  <si>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</si>
  <si>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</si>
  <si>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</si>
  <si>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</si>
  <si>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</si>
  <si>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</si>
  <si>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</si>
  <si>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</si>
  <si>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</si>
  <si>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</si>
  <si>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</si>
  <si>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</si>
  <si>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</si>
  <si>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</si>
  <si>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</si>
  <si>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</si>
  <si>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</si>
  <si>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</si>
  <si>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</si>
  <si>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</si>
  <si>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</si>
  <si>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</si>
  <si>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</si>
  <si>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</si>
  <si>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</si>
  <si>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</si>
  <si>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</si>
  <si>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</si>
  <si>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</si>
  <si>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</si>
  <si>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</si>
  <si>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</si>
  <si>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</si>
  <si>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</si>
  <si>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</si>
  <si>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</si>
  <si>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</si>
  <si>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</si>
  <si>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</si>
  <si>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</si>
  <si>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</si>
  <si>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</si>
  <si>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</si>
  <si>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</si>
  <si>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</si>
  <si>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</si>
  <si>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</si>
  <si>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</si>
  <si>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</si>
  <si>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</si>
  <si>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</si>
  <si>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</si>
  <si>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</si>
  <si>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</si>
  <si>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</si>
  <si>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</si>
  <si>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</si>
  <si>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</si>
  <si>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</si>
  <si>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</si>
  <si>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</si>
  <si>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</si>
  <si>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</si>
  <si>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</si>
  <si>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</si>
  <si>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</si>
  <si>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</si>
  <si>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</si>
  <si>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</si>
  <si>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</si>
  <si>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</si>
  <si>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</si>
  <si>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</si>
  <si>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</si>
  <si>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</si>
  <si>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</si>
  <si>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</si>
  <si>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</si>
  <si>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</si>
  <si>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</si>
  <si>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</si>
  <si>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</si>
  <si>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</si>
  <si>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</si>
  <si>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</si>
  <si>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</si>
  <si>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</si>
  <si>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</si>
  <si>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</si>
  <si>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</si>
  <si>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</si>
  <si>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</si>
  <si>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</si>
  <si>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</si>
  <si>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</si>
  <si>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</si>
  <si>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</si>
  <si>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</si>
  <si>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</si>
  <si>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</si>
  <si>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</si>
  <si>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</si>
  <si>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</si>
  <si>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</si>
  <si>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</si>
  <si>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</si>
  <si>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</si>
  <si>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</si>
  <si>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</si>
  <si>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</si>
  <si>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</si>
  <si>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</si>
  <si>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</si>
  <si>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</si>
  <si>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</si>
  <si>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</si>
  <si>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</si>
  <si>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</si>
  <si>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</si>
  <si>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</si>
  <si>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</si>
  <si>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</si>
  <si>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</si>
  <si>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</si>
  <si>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</si>
  <si>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</si>
  <si>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</si>
  <si>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</si>
  <si>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</si>
  <si>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</si>
  <si>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</si>
  <si>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</si>
  <si>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</si>
  <si>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</si>
  <si>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</si>
  <si>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</si>
  <si>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</si>
  <si>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</si>
  <si>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</si>
  <si>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</si>
  <si>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</si>
  <si>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</si>
  <si>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</si>
  <si>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</si>
  <si>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</si>
  <si>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</si>
  <si>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</si>
  <si>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</si>
  <si>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</si>
  <si>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</si>
  <si>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</si>
  <si>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</si>
  <si>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</si>
  <si>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</si>
  <si>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</si>
  <si>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</si>
  <si>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</si>
  <si>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</si>
  <si>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</si>
  <si>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</si>
  <si>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</si>
  <si>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</si>
  <si>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</si>
  <si>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</si>
  <si>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</si>
  <si>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</si>
  <si>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</si>
  <si>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</si>
  <si>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</si>
  <si>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</si>
  <si>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</si>
  <si>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</si>
  <si>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</si>
  <si>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</si>
  <si>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</si>
  <si>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</si>
  <si>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</si>
  <si>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</si>
  <si>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</si>
  <si>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</si>
  <si>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</si>
  <si>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</si>
  <si>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</si>
  <si>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</si>
  <si>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</si>
  <si>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</si>
  <si>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</si>
  <si>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</si>
  <si>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</si>
  <si>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</si>
  <si>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</si>
  <si>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</si>
  <si>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</si>
  <si>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</si>
  <si>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</si>
  <si>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</si>
  <si>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</si>
  <si>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</si>
  <si>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</si>
  <si>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</si>
  <si>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</si>
  <si>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</si>
  <si>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</si>
  <si>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</si>
  <si>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</si>
  <si>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</si>
  <si>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</si>
  <si>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</si>
  <si>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</si>
  <si>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</si>
  <si>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</si>
  <si>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</si>
  <si>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</si>
  <si>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</si>
  <si>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</si>
  <si>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</si>
  <si>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</si>
  <si>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</si>
  <si>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</si>
  <si>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</si>
  <si>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</si>
  <si>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</si>
  <si>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</si>
  <si>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</si>
  <si>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</si>
  <si>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</si>
  <si>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</si>
  <si>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</si>
  <si>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</si>
  <si>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</si>
  <si>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</si>
  <si>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</si>
  <si>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</si>
  <si>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</si>
  <si>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</si>
  <si>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</si>
  <si>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</si>
  <si>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</si>
  <si>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</si>
  <si>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</si>
  <si>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</si>
  <si>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</si>
  <si>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</si>
  <si>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</si>
  <si>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</si>
  <si>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</si>
  <si>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</si>
  <si>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</si>
  <si>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</si>
  <si>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</si>
  <si>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</si>
  <si>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</si>
  <si>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</si>
  <si>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</si>
  <si>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</si>
  <si>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</si>
  <si>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</si>
  <si>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</si>
  <si>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</si>
  <si>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</si>
  <si>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</si>
  <si>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</si>
  <si>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</si>
  <si>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</si>
  <si>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</si>
  <si>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</si>
  <si>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</si>
  <si>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</si>
  <si>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</si>
  <si>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</si>
  <si>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</si>
  <si>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</si>
  <si>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</si>
  <si>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</si>
  <si>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</si>
  <si>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</si>
  <si>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</si>
  <si>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</si>
  <si>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</si>
  <si>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</si>
  <si>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</si>
  <si>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</si>
  <si>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</si>
  <si>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</si>
  <si>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</si>
  <si>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</si>
  <si>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</si>
  <si>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</si>
  <si>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</si>
  <si>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</si>
  <si>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</si>
  <si>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</si>
  <si>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</si>
  <si>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</si>
  <si>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</si>
  <si>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</si>
  <si>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</si>
  <si>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</si>
  <si>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</si>
  <si>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</si>
  <si>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</si>
  <si>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</si>
  <si>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</si>
  <si>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</si>
  <si>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</si>
  <si>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</si>
  <si>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</si>
  <si>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</si>
  <si>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</si>
  <si>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</si>
  <si>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</si>
  <si>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</si>
  <si>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</si>
  <si>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</si>
  <si>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</si>
  <si>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</si>
  <si>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</si>
  <si>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</si>
  <si>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</si>
  <si>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</si>
  <si>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</si>
  <si>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</si>
  <si>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</si>
  <si>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</si>
  <si>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</si>
  <si>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</si>
  <si>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</si>
  <si>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</si>
  <si>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</si>
  <si>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</si>
  <si>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</si>
  <si>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</si>
  <si>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</si>
  <si>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</si>
  <si>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</si>
  <si>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</si>
  <si>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</si>
  <si>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</si>
  <si>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</si>
  <si>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</si>
  <si>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</si>
  <si>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</si>
  <si>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</si>
  <si>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</si>
  <si>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</si>
  <si>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</si>
  <si>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</si>
  <si>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</si>
  <si>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</si>
  <si>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</si>
  <si>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</si>
  <si>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</si>
  <si>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</si>
  <si>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</si>
  <si>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</si>
  <si>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</si>
  <si>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</si>
  <si>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</si>
  <si>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</si>
  <si>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</si>
  <si>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</si>
  <si>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</si>
  <si>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</si>
  <si>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</si>
  <si>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</si>
  <si>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</si>
  <si>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</si>
  <si>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</si>
  <si>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</si>
  <si>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</si>
  <si>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</si>
  <si>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</si>
  <si>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</si>
  <si>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</si>
  <si>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</si>
  <si>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</si>
  <si>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</si>
  <si>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</si>
  <si>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</si>
  <si>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</si>
  <si>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</si>
  <si>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</si>
  <si>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</si>
  <si>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</si>
  <si>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</si>
  <si>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</si>
  <si>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</si>
  <si>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</si>
  <si>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</si>
  <si>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</si>
  <si>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</si>
  <si>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</si>
  <si>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</si>
  <si>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</si>
  <si>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</si>
  <si>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</si>
  <si>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</si>
  <si>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</si>
  <si>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</si>
  <si>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</si>
  <si>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</si>
  <si>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</si>
  <si>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</si>
  <si>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</si>
  <si>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</si>
  <si>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</si>
  <si>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</si>
  <si>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</si>
  <si>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</si>
  <si>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</si>
  <si>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</si>
  <si>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</si>
  <si>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</si>
  <si>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</si>
  <si>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</si>
  <si>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</si>
  <si>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</si>
  <si>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</si>
  <si>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</si>
  <si>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</si>
  <si>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</si>
  <si>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</si>
  <si>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</si>
  <si>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</si>
  <si>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</si>
  <si>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</si>
  <si>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</si>
  <si>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</si>
  <si>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</si>
  <si>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</si>
  <si>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</si>
  <si>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</si>
  <si>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</si>
  <si>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</si>
  <si>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</si>
  <si>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</si>
  <si>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</si>
  <si>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</si>
  <si>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</si>
  <si>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</si>
  <si>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</si>
  <si>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</si>
  <si>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</si>
  <si>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</si>
  <si>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</si>
  <si>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</si>
  <si>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</si>
  <si>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</si>
  <si>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</si>
  <si>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</si>
  <si>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</si>
  <si>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</si>
  <si>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</si>
  <si>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</si>
  <si>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</si>
  <si>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</si>
  <si>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</si>
  <si>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</si>
  <si>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</si>
  <si>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</si>
  <si>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</si>
  <si>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</si>
  <si>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</si>
  <si>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</si>
  <si>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</si>
  <si>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</si>
  <si>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</si>
  <si>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</si>
  <si>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</si>
  <si>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</si>
  <si>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</si>
  <si>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</si>
  <si>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</si>
  <si>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</si>
  <si>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</si>
  <si>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</si>
  <si>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</si>
  <si>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</si>
  <si>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</si>
  <si>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</si>
  <si>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</si>
  <si>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</si>
  <si>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</si>
  <si>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</si>
  <si>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</si>
  <si>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</si>
  <si>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</si>
  <si>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</si>
  <si>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</si>
  <si>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</si>
  <si>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</si>
  <si>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</si>
  <si>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</si>
  <si>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</si>
  <si>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</si>
  <si>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</si>
  <si>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</si>
  <si>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</si>
  <si>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</si>
  <si>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</si>
  <si>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</si>
  <si>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</si>
  <si>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</si>
  <si>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</si>
  <si>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</si>
  <si>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</si>
  <si>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</si>
  <si>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</si>
  <si>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</si>
  <si>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</si>
  <si>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</si>
  <si>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</si>
  <si>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</si>
  <si>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</si>
  <si>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</si>
  <si>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</si>
  <si>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</si>
  <si>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</si>
  <si>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</si>
  <si>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</si>
  <si>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</si>
  <si>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</si>
  <si>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</si>
  <si>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</si>
  <si>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</si>
  <si>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</si>
  <si>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</si>
  <si>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</si>
  <si>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</si>
  <si>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</si>
  <si>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</si>
  <si>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</si>
  <si>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</si>
  <si>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</si>
  <si>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</si>
  <si>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</si>
  <si>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</si>
  <si>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</si>
  <si>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</si>
  <si>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</si>
  <si>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</si>
  <si>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</si>
  <si>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</si>
  <si>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</si>
  <si>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</si>
  <si>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</si>
  <si>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</si>
  <si>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</si>
  <si>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</si>
  <si>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</si>
  <si>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</si>
  <si>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</si>
  <si>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</si>
  <si>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</si>
  <si>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</si>
  <si>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</si>
  <si>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</si>
  <si>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</si>
  <si>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</si>
  <si>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</si>
  <si>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</si>
  <si>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</si>
  <si>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</si>
  <si>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</si>
  <si>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</si>
  <si>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</si>
  <si>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</si>
  <si>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</si>
  <si>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</si>
  <si>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</si>
  <si>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</si>
  <si>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</si>
  <si>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</si>
  <si>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</si>
  <si>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</si>
  <si>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</si>
  <si>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</si>
  <si>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</si>
  <si>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</si>
  <si>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</si>
  <si>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</si>
  <si>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</si>
  <si>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</si>
  <si>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</si>
  <si>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</si>
  <si>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</si>
  <si>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</si>
  <si>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</si>
  <si>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</si>
  <si>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</si>
  <si>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</si>
  <si>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</si>
  <si>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</si>
  <si>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</si>
  <si>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</si>
  <si>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</si>
  <si>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</si>
  <si>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</si>
  <si>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</si>
  <si>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</si>
  <si>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</si>
  <si>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</si>
  <si>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</si>
  <si>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</si>
  <si>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</si>
  <si>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</si>
  <si>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</si>
  <si>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</si>
  <si>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</si>
  <si>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</si>
  <si>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</si>
  <si>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</si>
  <si>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</si>
  <si>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</si>
  <si>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</si>
  <si>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</si>
  <si>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</si>
  <si>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</si>
  <si>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</si>
  <si>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</si>
  <si>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</si>
  <si>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</si>
  <si>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</si>
  <si>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</si>
  <si>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</si>
  <si>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</si>
  <si>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</si>
  <si>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</si>
  <si>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</si>
  <si>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</si>
  <si>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</si>
  <si>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</si>
  <si>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</si>
  <si>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</si>
  <si>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</si>
  <si>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</si>
  <si>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</si>
  <si>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</si>
  <si>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</si>
  <si>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</si>
  <si>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</si>
  <si>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</si>
  <si>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</si>
  <si>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</si>
  <si>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</si>
  <si>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</si>
  <si>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</si>
  <si>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</si>
  <si>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</si>
  <si>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</si>
  <si>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</si>
  <si>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</si>
  <si>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</si>
  <si>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</si>
  <si>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</si>
  <si>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</si>
  <si>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</si>
  <si>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</si>
  <si>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</si>
  <si>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</si>
  <si>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</si>
  <si>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</si>
  <si>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</si>
  <si>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</si>
  <si>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</si>
  <si>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</si>
  <si>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</si>
  <si>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</si>
  <si>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</si>
  <si>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</si>
  <si>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</si>
  <si>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</si>
  <si>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</si>
  <si>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</si>
  <si>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</si>
  <si>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</si>
  <si>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</si>
  <si>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</si>
  <si>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</si>
  <si>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</si>
  <si>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</si>
  <si>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</si>
  <si>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</si>
  <si>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</si>
  <si>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</si>
  <si>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</si>
  <si>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</si>
  <si>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</si>
  <si>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</si>
  <si>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</si>
  <si>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</si>
  <si>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</si>
  <si>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</si>
  <si>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</si>
  <si>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</si>
  <si>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</si>
  <si>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</si>
  <si>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</si>
  <si>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</si>
  <si>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</si>
  <si>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</si>
  <si>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</si>
  <si>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</si>
  <si>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</si>
  <si>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</si>
  <si>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</si>
  <si>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</si>
  <si>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</si>
  <si>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</si>
  <si>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</si>
  <si>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</si>
  <si>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</si>
  <si>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</si>
  <si>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</si>
  <si>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</si>
  <si>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</si>
  <si>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</si>
  <si>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</si>
  <si>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</si>
  <si>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</si>
  <si>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</si>
  <si>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</si>
  <si>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</si>
  <si>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</si>
  <si>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</si>
  <si>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</si>
  <si>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</si>
  <si>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</si>
  <si>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</si>
  <si>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</si>
  <si>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</si>
  <si>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</si>
  <si>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</si>
  <si>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</si>
  <si>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</si>
  <si>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</si>
  <si>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</si>
  <si>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</si>
  <si>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</si>
  <si>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</si>
  <si>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</si>
  <si>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</si>
  <si>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</si>
  <si>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</si>
  <si>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</si>
  <si>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</si>
  <si>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</si>
  <si>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</si>
  <si>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</si>
  <si>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</si>
  <si>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</si>
  <si>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</si>
  <si>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</si>
  <si>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</si>
  <si>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</si>
  <si>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</si>
  <si>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</si>
  <si>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</si>
  <si>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</si>
  <si>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</si>
  <si>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</si>
  <si>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</si>
  <si>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</si>
  <si>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</si>
  <si>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</si>
  <si>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</si>
  <si>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</si>
  <si>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</si>
  <si>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</si>
  <si>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</si>
  <si>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</si>
  <si>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</si>
  <si>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</si>
  <si>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</si>
  <si>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</si>
  <si>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</si>
  <si>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</si>
  <si>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</si>
  <si>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</si>
  <si>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</si>
  <si>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</si>
  <si>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</si>
  <si>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</si>
  <si>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</si>
  <si>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</si>
  <si>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</si>
  <si>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</si>
  <si>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</si>
  <si>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</si>
  <si>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</si>
  <si>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</si>
  <si>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</si>
  <si>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</si>
  <si>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</si>
  <si>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</si>
  <si>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</si>
  <si>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</si>
  <si>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</si>
  <si>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</si>
  <si>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</si>
  <si>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</si>
  <si>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</si>
  <si>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</si>
  <si>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</si>
  <si>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</si>
  <si>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</si>
  <si>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</si>
  <si>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</si>
  <si>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</si>
  <si>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</si>
  <si>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</si>
  <si>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</si>
  <si>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</si>
  <si>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</si>
  <si>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</si>
  <si>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</si>
  <si>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</si>
  <si>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</si>
  <si>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</si>
  <si>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</si>
  <si>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</si>
  <si>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</si>
  <si>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</si>
  <si>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</si>
  <si>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</si>
  <si>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</si>
  <si>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</si>
  <si>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</si>
  <si>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</si>
  <si>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</si>
  <si>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</si>
  <si>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</si>
  <si>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</si>
  <si>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</si>
  <si>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</si>
  <si>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</si>
  <si>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</si>
  <si>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</si>
  <si>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</si>
  <si>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</si>
  <si>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</si>
  <si>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</si>
  <si>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</si>
  <si>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</si>
  <si>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</si>
  <si>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</si>
  <si>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</si>
  <si>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</si>
  <si>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</si>
  <si>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</si>
  <si>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</si>
  <si>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</si>
  <si>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</si>
  <si>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</si>
  <si>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</si>
  <si>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</si>
  <si>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</si>
  <si>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</si>
  <si>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</si>
  <si>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</si>
  <si>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</si>
  <si>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</si>
  <si>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</si>
  <si>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</si>
  <si>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</si>
  <si>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</si>
  <si>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</si>
  <si>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</si>
  <si>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</si>
  <si>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</si>
  <si>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</si>
  <si>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</si>
  <si>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</si>
  <si>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</si>
  <si>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</si>
  <si>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</si>
  <si>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</si>
  <si>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</si>
  <si>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</si>
  <si>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</si>
  <si>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</si>
  <si>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</si>
  <si>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</si>
  <si>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</si>
  <si>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</si>
  <si>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</si>
  <si>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</si>
  <si>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</si>
  <si>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</si>
  <si>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</si>
  <si>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</si>
  <si>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</si>
  <si>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</si>
  <si>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</si>
  <si>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</si>
  <si>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</si>
  <si>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</si>
  <si>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</si>
  <si>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</si>
  <si>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</si>
  <si>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</si>
  <si>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</si>
  <si>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</si>
  <si>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</si>
  <si>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</si>
  <si>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</si>
  <si>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</si>
  <si>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</si>
  <si>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</si>
  <si>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</si>
  <si>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</si>
  <si>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</si>
  <si>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</si>
  <si>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</si>
  <si>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</si>
  <si>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</si>
  <si>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</si>
  <si>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</si>
  <si>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</si>
  <si>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</si>
  <si>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</si>
  <si>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</si>
  <si>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</si>
  <si>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</si>
  <si>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</si>
  <si>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</si>
  <si>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</si>
  <si>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</si>
  <si>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</si>
  <si>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</si>
  <si>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</si>
  <si>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</si>
  <si>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</si>
  <si>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</si>
  <si>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</si>
  <si>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</si>
  <si>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</si>
  <si>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</si>
  <si>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</si>
  <si>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</si>
  <si>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</si>
  <si>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</si>
  <si>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</si>
  <si>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</si>
  <si>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</si>
  <si>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</si>
  <si>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</si>
  <si>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</si>
  <si>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</si>
  <si>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</si>
  <si>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</si>
  <si>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</si>
  <si>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</si>
  <si>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</si>
  <si>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</si>
  <si>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</si>
  <si>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</si>
  <si>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</si>
  <si>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</si>
  <si>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</si>
  <si>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</si>
  <si>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</si>
  <si>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</si>
  <si>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</si>
  <si>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</si>
  <si>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</si>
  <si>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</si>
  <si>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</si>
  <si>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</si>
  <si>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</si>
  <si>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</si>
  <si>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</si>
  <si>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</si>
  <si>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</si>
  <si>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</si>
  <si>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</si>
  <si>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</si>
  <si>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</si>
  <si>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</si>
  <si>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</si>
  <si>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</si>
  <si>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</si>
  <si>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</si>
  <si>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</si>
  <si>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</si>
  <si>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</si>
  <si>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</si>
  <si>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</si>
  <si>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</si>
  <si>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</si>
  <si>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</si>
  <si>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</si>
  <si>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</si>
  <si>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</si>
  <si>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</si>
  <si>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</si>
  <si>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</si>
  <si>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</si>
  <si>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</si>
  <si>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</si>
  <si>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</si>
  <si>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</si>
  <si>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</si>
  <si>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</si>
  <si>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</si>
  <si>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</si>
  <si>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</si>
  <si>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</si>
  <si>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</si>
  <si>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</si>
  <si>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</si>
  <si>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</si>
  <si>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</si>
  <si>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</si>
  <si>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</si>
  <si>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</si>
  <si>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</si>
  <si>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</si>
  <si>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</si>
  <si>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</si>
  <si>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</si>
  <si>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</si>
  <si>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</si>
  <si>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</si>
  <si>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</si>
  <si>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</si>
  <si>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</si>
  <si>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</si>
  <si>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</si>
  <si>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</si>
  <si>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</si>
  <si>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</si>
  <si>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</si>
  <si>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</si>
  <si>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</si>
  <si>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</si>
  <si>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</si>
  <si>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</si>
  <si>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</si>
  <si>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</si>
  <si>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</si>
  <si>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</si>
  <si>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</si>
  <si>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</si>
  <si>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</si>
  <si>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</si>
  <si>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</si>
  <si>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</si>
  <si>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</si>
  <si>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</si>
  <si>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</si>
  <si>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</si>
  <si>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</si>
  <si>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</si>
  <si>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</si>
  <si>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</si>
  <si>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</si>
  <si>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</si>
  <si>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</si>
  <si>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</si>
  <si>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</si>
  <si>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</si>
  <si>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</si>
  <si>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</si>
  <si>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</si>
  <si>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</si>
  <si>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</si>
  <si>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</si>
  <si>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</si>
  <si>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</si>
  <si>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</si>
  <si>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</si>
  <si>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</si>
  <si>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</si>
  <si>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</si>
  <si>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</si>
  <si>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</si>
  <si>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</si>
  <si>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</si>
  <si>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</si>
  <si>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</si>
  <si>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</si>
  <si>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</si>
  <si>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</si>
  <si>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</si>
  <si>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</si>
  <si>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</si>
  <si>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</si>
  <si>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</si>
  <si>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</si>
  <si>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</si>
  <si>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</si>
  <si>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</si>
  <si>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</si>
  <si>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</si>
  <si>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</si>
  <si>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</si>
  <si>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</si>
  <si>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</si>
  <si>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</si>
  <si>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</si>
  <si>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</si>
  <si>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</si>
  <si>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</si>
  <si>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</si>
  <si>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</si>
  <si>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</si>
  <si>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</si>
  <si>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</si>
  <si>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</si>
  <si>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</si>
  <si>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</si>
  <si>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</si>
  <si>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</si>
  <si>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</si>
  <si>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</si>
  <si>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</si>
  <si>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</si>
  <si>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</si>
  <si>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</si>
  <si>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</si>
  <si>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</si>
  <si>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</si>
  <si>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</si>
  <si>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</si>
  <si>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</si>
  <si>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</si>
  <si>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</si>
  <si>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</si>
  <si>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</si>
  <si>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</si>
  <si>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</si>
  <si>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</si>
  <si>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</si>
  <si>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</si>
  <si>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</si>
  <si>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</si>
  <si>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</si>
  <si>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</si>
  <si>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</si>
  <si>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</si>
  <si>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</si>
  <si>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</si>
  <si>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</si>
  <si>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</si>
  <si>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</si>
  <si>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</si>
  <si>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</si>
  <si>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</si>
  <si>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</si>
  <si>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</si>
  <si>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</si>
  <si>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</si>
  <si>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</si>
  <si>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</si>
  <si>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</si>
  <si>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</si>
  <si>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</si>
  <si>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</si>
  <si>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</si>
  <si>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</si>
  <si>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</si>
  <si>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</si>
  <si>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</si>
  <si>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</si>
  <si>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</si>
  <si>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</si>
  <si>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</si>
  <si>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</si>
  <si>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</si>
  <si>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</si>
  <si>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</si>
  <si>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</si>
  <si>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</si>
  <si>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</si>
  <si>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</si>
  <si>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</si>
  <si>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</si>
  <si>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</si>
  <si>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</si>
  <si>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</si>
  <si>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</si>
  <si>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</si>
  <si>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</si>
  <si>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</si>
  <si>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</si>
  <si>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</si>
  <si>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</si>
  <si>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</si>
  <si>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</si>
  <si>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</si>
  <si>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</si>
  <si>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</si>
  <si>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</si>
  <si>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</si>
  <si>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</si>
  <si>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</si>
  <si>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</si>
  <si>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</si>
  <si>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</si>
  <si>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</si>
  <si>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</si>
  <si>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</si>
  <si>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</si>
  <si>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</si>
  <si>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</si>
  <si>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</si>
  <si>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</si>
  <si>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</si>
  <si>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</si>
  <si>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</si>
  <si>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</si>
  <si>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</si>
  <si>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</si>
  <si>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</si>
  <si>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</si>
  <si>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</si>
  <si>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</si>
  <si>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</si>
  <si>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</si>
  <si>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</si>
  <si>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</si>
  <si>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</si>
  <si>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</si>
  <si>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</si>
  <si>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</si>
  <si>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</si>
  <si>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</si>
  <si>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</si>
  <si>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</si>
  <si>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</si>
  <si>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</si>
  <si>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</si>
  <si>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</si>
  <si>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</si>
  <si>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</si>
  <si>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</si>
  <si>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</si>
  <si>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</si>
  <si>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</si>
  <si>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</si>
  <si>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</si>
  <si>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</si>
  <si>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</si>
  <si>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</si>
  <si>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</si>
  <si>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</si>
  <si>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</si>
  <si>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</si>
  <si>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</si>
  <si>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</si>
  <si>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</si>
  <si>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</si>
  <si>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</si>
  <si>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</si>
  <si>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</si>
  <si>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</si>
  <si>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</si>
  <si>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</si>
  <si>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</si>
  <si>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</si>
  <si>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</si>
  <si>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</si>
  <si>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</si>
  <si>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</si>
  <si>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</si>
  <si>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</si>
  <si>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</si>
  <si>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</si>
  <si>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</si>
  <si>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</si>
  <si>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</si>
  <si>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</si>
  <si>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</si>
  <si>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</si>
  <si>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</si>
  <si>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</si>
  <si>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</si>
  <si>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</si>
  <si>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</si>
  <si>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</si>
  <si>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</si>
  <si>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</si>
  <si>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</si>
  <si>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</si>
  <si>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</si>
  <si>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</si>
  <si>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</si>
  <si>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</si>
  <si>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</si>
  <si>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</si>
  <si>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</si>
  <si>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</si>
  <si>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</si>
  <si>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</si>
  <si>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</si>
  <si>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</si>
  <si>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</si>
  <si>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</si>
  <si>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</si>
  <si>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</si>
  <si>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</si>
  <si>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</si>
  <si>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</si>
  <si>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</si>
  <si>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</si>
  <si>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</si>
  <si>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</si>
  <si>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</si>
  <si>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</si>
  <si>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</si>
  <si>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</si>
  <si>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</si>
  <si>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</si>
  <si>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</si>
  <si>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</si>
  <si>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</si>
  <si>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</si>
  <si>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</si>
  <si>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</si>
  <si>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</si>
  <si>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</si>
  <si>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</si>
  <si>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</si>
  <si>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</si>
  <si>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</si>
  <si>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</si>
  <si>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</si>
  <si>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</si>
  <si>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</si>
  <si>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</si>
  <si>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</si>
  <si>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</si>
  <si>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</si>
  <si>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</si>
  <si>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</si>
  <si>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</si>
  <si>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</si>
  <si>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</si>
  <si>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</si>
  <si>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</si>
  <si>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</si>
  <si>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</si>
  <si>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</si>
  <si>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</si>
  <si>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</si>
  <si>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</si>
  <si>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</si>
  <si>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</si>
  <si>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</si>
  <si>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</si>
  <si>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</si>
  <si>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</si>
  <si>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</si>
  <si>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</si>
  <si>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</si>
  <si>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</si>
  <si>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</si>
  <si>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</si>
  <si>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</si>
  <si>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</si>
  <si>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</si>
  <si>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</si>
  <si>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</si>
  <si>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</si>
  <si>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</si>
  <si>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</si>
  <si>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</si>
  <si>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</si>
  <si>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</si>
  <si>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</si>
  <si>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</si>
  <si>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</si>
  <si>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</si>
  <si>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</si>
  <si>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</si>
  <si>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</si>
  <si>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</si>
  <si>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</si>
  <si>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</si>
  <si>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</si>
  <si>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</si>
  <si>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</si>
  <si>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</si>
  <si>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</si>
  <si>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</si>
  <si>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</si>
  <si>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</si>
  <si>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</si>
  <si>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</si>
  <si>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</si>
  <si>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</si>
  <si>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</si>
  <si>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</si>
  <si>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</si>
  <si>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</si>
  <si>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</si>
  <si>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</si>
  <si>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</si>
  <si>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</si>
  <si>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</si>
  <si>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</si>
  <si>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</si>
  <si>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</si>
  <si>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</si>
  <si>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</si>
  <si>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</si>
  <si>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</si>
  <si>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</si>
  <si>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</si>
  <si>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</si>
  <si>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</si>
  <si>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</si>
  <si>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</si>
  <si>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</si>
  <si>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</si>
  <si>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</si>
  <si>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</si>
  <si>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</si>
  <si>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</si>
  <si>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</si>
  <si>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</si>
  <si>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</si>
  <si>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</si>
  <si>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</si>
  <si>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</si>
  <si>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</si>
  <si>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</si>
  <si>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</si>
  <si>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</si>
  <si>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</si>
  <si>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</si>
  <si>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</si>
  <si>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</si>
  <si>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</si>
  <si>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</si>
  <si>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</si>
  <si>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</si>
  <si>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</si>
  <si>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</si>
  <si>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</si>
  <si>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</si>
  <si>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</si>
  <si>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</si>
  <si>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</si>
  <si>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</si>
  <si>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</si>
  <si>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</si>
  <si>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</si>
  <si>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</si>
  <si>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</si>
  <si>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</si>
  <si>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</si>
  <si>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</si>
  <si>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</si>
  <si>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</si>
  <si>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</si>
  <si>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</si>
  <si>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</si>
  <si>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</si>
  <si>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</si>
  <si>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</si>
  <si>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</si>
  <si>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</si>
  <si>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</si>
  <si>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</si>
  <si>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</si>
  <si>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</si>
  <si>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</si>
  <si>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</si>
  <si>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</si>
  <si>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</si>
  <si>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</si>
  <si>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</si>
  <si>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</si>
  <si>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</si>
  <si>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</si>
  <si>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</si>
  <si>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</si>
  <si>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</si>
  <si>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</si>
  <si>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</si>
  <si>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</si>
  <si>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</si>
  <si>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</si>
  <si>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</si>
  <si>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</si>
  <si>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</si>
  <si>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</si>
  <si>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</si>
  <si>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</si>
  <si>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</si>
  <si>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</si>
  <si>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</si>
  <si>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</si>
  <si>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</si>
  <si>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</si>
  <si>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</si>
  <si>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</si>
  <si>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</si>
  <si>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</si>
  <si>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</si>
  <si>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</si>
  <si>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</si>
  <si>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</si>
  <si>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</si>
  <si>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</si>
  <si>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</si>
  <si>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</si>
  <si>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</si>
  <si>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</si>
  <si>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</si>
  <si>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</si>
  <si>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</si>
  <si>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</si>
  <si>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</si>
  <si>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</si>
  <si>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</si>
  <si>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</si>
  <si>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</si>
  <si>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</si>
  <si>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</si>
  <si>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</si>
  <si>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</si>
  <si>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</si>
  <si>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</si>
  <si>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</si>
  <si>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</si>
  <si>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</si>
  <si>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</si>
  <si>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</si>
  <si>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</si>
  <si>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</si>
  <si>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</si>
  <si>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</si>
  <si>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</si>
  <si>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</si>
  <si>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</si>
  <si>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</si>
  <si>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</si>
  <si>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</si>
  <si>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</si>
  <si>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</si>
  <si>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</si>
  <si>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</si>
  <si>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</si>
  <si>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</si>
  <si>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</si>
  <si>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</si>
  <si>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</si>
  <si>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</si>
  <si>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</si>
  <si>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</si>
  <si>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</si>
  <si>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</si>
  <si>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</si>
  <si>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</si>
  <si>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</si>
  <si>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</si>
  <si>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</si>
  <si>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</si>
  <si>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</si>
  <si>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</si>
  <si>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</si>
  <si>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</si>
  <si>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</si>
  <si>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</si>
  <si>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</si>
  <si>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</si>
  <si>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</si>
  <si>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</si>
  <si>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</si>
  <si>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</si>
  <si>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</si>
  <si>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</si>
  <si>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</si>
  <si>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</si>
  <si>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</si>
  <si>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</si>
  <si>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</si>
  <si>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</si>
  <si>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</si>
  <si>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</si>
  <si>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</si>
  <si>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</si>
  <si>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</si>
  <si>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</si>
  <si>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</si>
  <si>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</si>
  <si>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</si>
  <si>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</si>
  <si>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</si>
  <si>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</si>
  <si>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</si>
  <si>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</si>
  <si>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</si>
  <si>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</si>
  <si>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</si>
  <si>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</si>
  <si>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</si>
  <si>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</si>
  <si>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</si>
  <si>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</si>
  <si>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</si>
  <si>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</si>
  <si>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</si>
  <si>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</si>
  <si>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</si>
  <si>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</si>
  <si>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</si>
  <si>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</si>
  <si>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</si>
  <si>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</si>
  <si>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</si>
  <si>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</si>
  <si>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</si>
  <si>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</si>
  <si>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</si>
  <si>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</si>
  <si>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</si>
  <si>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</si>
  <si>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</si>
  <si>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</si>
  <si>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</si>
  <si>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</si>
  <si>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</si>
  <si>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</si>
  <si>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</si>
  <si>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</si>
  <si>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</si>
  <si>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</si>
  <si>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</si>
  <si>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</si>
  <si>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</si>
  <si>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</si>
  <si>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</si>
  <si>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</si>
  <si>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</si>
  <si>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</si>
  <si>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</si>
  <si>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</si>
  <si>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</si>
  <si>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</si>
  <si>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</si>
  <si>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</si>
  <si>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</si>
  <si>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</si>
  <si>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</si>
  <si>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</si>
  <si>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</si>
  <si>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</si>
  <si>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</si>
  <si>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</si>
  <si>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</si>
  <si>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</si>
  <si>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</si>
  <si>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</si>
  <si>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</si>
  <si>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</si>
  <si>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</si>
  <si>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</si>
  <si>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</si>
  <si>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</si>
  <si>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</si>
  <si>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</si>
  <si>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</si>
  <si>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</si>
  <si>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</si>
  <si>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</si>
  <si>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</si>
  <si>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</si>
  <si>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</si>
  <si>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</si>
  <si>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</si>
  <si>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</si>
  <si>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</si>
  <si>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</si>
  <si>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</si>
  <si>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</si>
  <si>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</si>
  <si>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</si>
  <si>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</si>
  <si>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</si>
  <si>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</si>
  <si>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</si>
  <si>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</si>
  <si>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</si>
  <si>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</si>
  <si>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</si>
  <si>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</si>
  <si>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</si>
  <si>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</si>
  <si>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</si>
  <si>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</si>
  <si>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</si>
  <si>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</si>
  <si>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</si>
  <si>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</si>
  <si>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</si>
  <si>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</si>
  <si>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</si>
  <si>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</si>
  <si>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</si>
  <si>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</si>
  <si>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</si>
  <si>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</si>
  <si>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</si>
  <si>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</si>
  <si>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</si>
  <si>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</si>
  <si>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</si>
  <si>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</si>
  <si>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</si>
  <si>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</si>
  <si>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</si>
  <si>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</si>
  <si>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</si>
  <si>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</si>
  <si>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</si>
  <si>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</si>
  <si>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</si>
  <si>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</si>
  <si>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</si>
  <si>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</si>
  <si>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</si>
  <si>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</si>
  <si>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</si>
  <si>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</si>
  <si>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</si>
  <si>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</si>
  <si>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</si>
  <si>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</si>
  <si>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</si>
  <si>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</si>
  <si>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</si>
  <si>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</si>
  <si>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</si>
  <si>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</si>
  <si>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</si>
  <si>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</si>
  <si>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</si>
  <si>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</si>
  <si>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</si>
  <si>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</si>
  <si>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</si>
  <si>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</si>
  <si>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</si>
  <si>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</si>
  <si>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</si>
  <si>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</si>
  <si>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</si>
  <si>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</si>
  <si>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</si>
  <si>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</si>
  <si>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</si>
  <si>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</si>
  <si>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</si>
  <si>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</si>
  <si>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</si>
  <si>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</si>
  <si>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</si>
  <si>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</si>
  <si>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</si>
  <si>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</si>
  <si>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</si>
  <si>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</si>
  <si>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</si>
  <si>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</si>
  <si>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</si>
  <si>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</si>
  <si>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</si>
  <si>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</si>
  <si>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</si>
  <si>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</si>
  <si>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</si>
  <si>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</si>
  <si>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</si>
  <si>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</si>
  <si>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</si>
  <si>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</si>
  <si>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</si>
  <si>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</si>
  <si>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</si>
  <si>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</si>
  <si>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</si>
  <si>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</si>
  <si>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</si>
  <si>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</si>
  <si>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</si>
  <si>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</si>
  <si>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</si>
  <si>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</si>
  <si>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</si>
  <si>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</si>
  <si>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</si>
  <si>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</si>
  <si>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</si>
  <si>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</si>
  <si>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</si>
  <si>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</si>
  <si>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</si>
  <si>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</si>
  <si>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</si>
  <si>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</si>
  <si>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</si>
  <si>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</si>
  <si>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</si>
  <si>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</si>
  <si>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</si>
  <si>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</si>
  <si>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</si>
  <si>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</si>
  <si>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</si>
  <si>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</si>
  <si>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</si>
  <si>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</si>
  <si>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</si>
  <si>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</si>
  <si>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</si>
  <si>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</si>
  <si>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</si>
  <si>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</si>
  <si>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</si>
  <si>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</si>
  <si>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</si>
  <si>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</si>
  <si>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</si>
  <si>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</si>
  <si>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</si>
  <si>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</si>
  <si>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</si>
  <si>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</si>
  <si>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</si>
  <si>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</si>
  <si>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</si>
  <si>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</si>
  <si>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</si>
  <si>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</si>
  <si>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</si>
  <si>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</si>
  <si>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</si>
  <si>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</si>
  <si>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</si>
  <si>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</si>
  <si>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</si>
  <si>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</si>
  <si>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</si>
  <si>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</si>
  <si>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</si>
  <si>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</si>
  <si>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</si>
  <si>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</si>
  <si>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</si>
  <si>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</si>
  <si>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</si>
  <si>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</si>
  <si>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</si>
  <si>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</si>
  <si>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</si>
  <si>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</si>
  <si>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</si>
  <si>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</si>
  <si>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</si>
  <si>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</si>
  <si>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</si>
  <si>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</si>
  <si>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</si>
  <si>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</si>
  <si>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</si>
  <si>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</si>
  <si>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</si>
  <si>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</si>
  <si>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</si>
  <si>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</si>
  <si>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</si>
  <si>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</si>
  <si>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</si>
  <si>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</si>
  <si>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</si>
  <si>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</si>
  <si>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</si>
  <si>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</si>
  <si>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</si>
  <si>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</si>
  <si>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</si>
  <si>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</si>
  <si>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</si>
  <si>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</si>
  <si>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</si>
  <si>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</si>
  <si>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</si>
  <si>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</si>
  <si>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</si>
  <si>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</si>
  <si>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</si>
  <si>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</si>
  <si>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</si>
  <si>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</si>
  <si>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</si>
  <si>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</si>
  <si>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</si>
  <si>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</si>
  <si>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</si>
  <si>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</si>
  <si>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</si>
  <si>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</si>
  <si>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</si>
  <si>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</si>
  <si>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</si>
  <si>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</si>
  <si>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</si>
  <si>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</si>
  <si>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</si>
  <si>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</si>
  <si>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</si>
  <si>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</si>
  <si>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</si>
  <si>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</si>
  <si>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</si>
  <si>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</si>
  <si>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</si>
  <si>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</si>
  <si>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</si>
  <si>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</si>
  <si>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</si>
  <si>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</si>
  <si>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</si>
  <si>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</si>
  <si>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</si>
  <si>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</si>
  <si>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</si>
  <si>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</si>
  <si>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</si>
  <si>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</si>
  <si>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</si>
  <si>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</si>
  <si>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</si>
  <si>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</si>
  <si>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</si>
  <si>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</si>
  <si>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</si>
  <si>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</si>
  <si>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</si>
  <si>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</si>
  <si>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</si>
  <si>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</si>
  <si>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</si>
  <si>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</si>
  <si>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</si>
  <si>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</si>
  <si>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</si>
  <si>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</si>
  <si>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</si>
  <si>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</si>
  <si>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</si>
  <si>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</si>
  <si>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</si>
  <si>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</si>
  <si>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</si>
  <si>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</si>
  <si>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</si>
  <si>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</si>
  <si>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</si>
  <si>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</si>
  <si>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</si>
  <si>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</si>
  <si>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</si>
  <si>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</si>
  <si>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</si>
  <si>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</si>
  <si>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</si>
  <si>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</si>
  <si>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</si>
  <si>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</si>
  <si>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</si>
  <si>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</si>
  <si>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</si>
  <si>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</si>
  <si>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</si>
  <si>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</si>
  <si>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</si>
  <si>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</si>
  <si>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</si>
  <si>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</si>
  <si>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</si>
  <si>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</si>
  <si>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</si>
  <si>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</si>
  <si>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</si>
  <si>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</si>
  <si>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</si>
  <si>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</si>
  <si>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</si>
  <si>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</si>
  <si>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</si>
  <si>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</si>
  <si>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</si>
  <si>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</si>
  <si>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</si>
  <si>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</si>
  <si>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</si>
  <si>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</si>
  <si>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</si>
  <si>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</si>
  <si>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</si>
  <si>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</si>
  <si>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</si>
  <si>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</si>
  <si>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</si>
  <si>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</si>
  <si>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</si>
  <si>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</si>
  <si>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</si>
  <si>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</si>
  <si>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</si>
  <si>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</si>
  <si>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</si>
  <si>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</si>
  <si>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</si>
  <si>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</si>
  <si>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</si>
  <si>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</si>
  <si>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</si>
  <si>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</si>
  <si>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</si>
  <si>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</si>
  <si>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</si>
  <si>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</si>
  <si>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</si>
  <si>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</si>
  <si>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</si>
  <si>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</si>
  <si>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</si>
  <si>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</si>
  <si>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</si>
  <si>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</si>
  <si>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</si>
  <si>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</si>
  <si>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</si>
  <si>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</si>
  <si>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</si>
  <si>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</si>
  <si>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</si>
  <si>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</si>
  <si>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</si>
  <si>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</si>
  <si>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</si>
  <si>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</si>
  <si>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</si>
  <si>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</si>
  <si>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</si>
  <si>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</si>
  <si>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</si>
  <si>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</si>
  <si>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</si>
  <si>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</si>
  <si>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</si>
  <si>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</si>
  <si>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</si>
  <si>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</si>
  <si>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</si>
  <si>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</si>
  <si>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</si>
  <si>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</si>
  <si>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</si>
  <si>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</si>
  <si>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</si>
  <si>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</si>
  <si>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</si>
  <si>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</si>
  <si>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</si>
  <si>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</si>
  <si>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</si>
  <si>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</si>
  <si>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</si>
  <si>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</si>
  <si>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</si>
  <si>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</si>
  <si>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</si>
  <si>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</si>
  <si>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</si>
  <si>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</si>
  <si>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</si>
  <si>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</si>
  <si>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</si>
  <si>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</si>
  <si>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</si>
  <si>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</si>
  <si>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</si>
  <si>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</si>
  <si>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</si>
  <si>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</si>
  <si>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</si>
  <si>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</si>
  <si>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</si>
  <si>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</si>
  <si>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</si>
  <si>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</si>
  <si>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</si>
  <si>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</si>
  <si>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</si>
  <si>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</si>
  <si>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</si>
  <si>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</si>
  <si>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</si>
  <si>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</si>
  <si>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</si>
  <si>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</si>
  <si>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</si>
  <si>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</si>
  <si>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</si>
  <si>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</si>
  <si>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</si>
  <si>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</si>
  <si>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</si>
  <si>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</si>
  <si>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</si>
  <si>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</si>
  <si>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</si>
  <si>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</si>
  <si>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</si>
  <si>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</si>
  <si>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</si>
  <si>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</si>
  <si>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</si>
  <si>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</si>
  <si>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</si>
  <si>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</si>
  <si>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</si>
  <si>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</si>
  <si>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</si>
  <si>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</si>
  <si>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</si>
  <si>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</si>
  <si>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</si>
  <si>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</si>
  <si>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</si>
  <si>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</si>
  <si>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</si>
  <si>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</si>
  <si>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</si>
  <si>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</si>
  <si>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</si>
  <si>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</si>
  <si>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</si>
  <si>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</si>
  <si>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</si>
  <si>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</si>
  <si>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</si>
  <si>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</si>
  <si>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</si>
  <si>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</si>
  <si>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</si>
  <si>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</si>
  <si>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</si>
  <si>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</si>
  <si>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</si>
  <si>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</si>
  <si>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</si>
  <si>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</si>
  <si>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</si>
  <si>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</si>
  <si>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</si>
  <si>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</si>
  <si>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</si>
  <si>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</si>
  <si>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</si>
  <si>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</si>
  <si>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</si>
  <si>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</si>
  <si>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</si>
  <si>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</si>
  <si>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</si>
  <si>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</si>
  <si>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</si>
  <si>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</si>
  <si>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</si>
  <si>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</si>
  <si>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</si>
  <si>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</si>
  <si>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</si>
  <si>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</si>
  <si>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</si>
  <si>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</si>
  <si>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</si>
  <si>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</si>
  <si>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</si>
  <si>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</si>
  <si>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</si>
  <si>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</si>
  <si>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</si>
  <si>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</si>
  <si>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</si>
  <si>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</si>
  <si>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</si>
  <si>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</si>
  <si>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</si>
  <si>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</si>
  <si>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</si>
  <si>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</si>
  <si>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</si>
  <si>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</si>
  <si>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</si>
  <si>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</si>
  <si>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</si>
  <si>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</si>
  <si>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</si>
  <si>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</si>
  <si>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</si>
  <si>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</si>
  <si>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</si>
  <si>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</si>
  <si>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</si>
  <si>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</si>
  <si>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</si>
  <si>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</si>
  <si>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</si>
  <si>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</si>
  <si>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</si>
  <si>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</si>
  <si>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</si>
  <si>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</si>
  <si>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</si>
  <si>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</si>
  <si>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</si>
  <si>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</si>
  <si>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</si>
  <si>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</si>
  <si>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</si>
  <si>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</si>
  <si>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</si>
  <si>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</si>
  <si>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</si>
  <si>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</si>
  <si>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</si>
  <si>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</si>
  <si>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</si>
  <si>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</si>
  <si>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</si>
  <si>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</si>
  <si>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</si>
  <si>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</si>
  <si>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</si>
  <si>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</si>
  <si>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</si>
  <si>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</si>
  <si>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</si>
  <si>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</si>
  <si>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</si>
  <si>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</si>
  <si>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</si>
  <si>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</si>
  <si>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</si>
  <si>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</si>
  <si>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</si>
  <si>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</si>
  <si>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</si>
  <si>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</si>
  <si>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</si>
  <si>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</si>
  <si>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</si>
  <si>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</si>
  <si>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</si>
  <si>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</si>
  <si>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</si>
  <si>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</si>
  <si>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</si>
  <si>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</si>
  <si>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</si>
  <si>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</si>
  <si>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</si>
  <si>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</si>
  <si>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</si>
  <si>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</si>
  <si>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</si>
  <si>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</si>
  <si>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</si>
  <si>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</si>
  <si>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</si>
  <si>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</si>
  <si>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</si>
  <si>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</si>
  <si>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</si>
  <si>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</si>
  <si>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</si>
  <si>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</si>
  <si>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</si>
  <si>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</si>
  <si>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</si>
  <si>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</si>
  <si>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</si>
  <si>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</si>
  <si>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</si>
  <si>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</si>
  <si>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</si>
  <si>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</si>
  <si>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</si>
  <si>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</si>
  <si>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</si>
  <si>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</si>
  <si>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</si>
  <si>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</si>
  <si>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</si>
  <si>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</si>
  <si>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</si>
  <si>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</si>
  <si>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</si>
  <si>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</si>
  <si>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</si>
  <si>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</si>
  <si>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</si>
  <si>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</si>
  <si>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</si>
  <si>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</si>
  <si>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</si>
  <si>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</si>
  <si>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</si>
  <si>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</si>
  <si>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</si>
  <si>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</si>
  <si>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</si>
  <si>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</si>
  <si>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</si>
  <si>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</si>
  <si>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</si>
  <si>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</si>
  <si>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</si>
  <si>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</si>
  <si>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</si>
  <si>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</si>
  <si>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</si>
  <si>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</si>
  <si>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</si>
  <si>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</si>
  <si>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</si>
  <si>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</si>
  <si>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</si>
  <si>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</si>
  <si>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</si>
  <si>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</si>
  <si>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</si>
  <si>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</si>
  <si>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</si>
  <si>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</si>
  <si>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</si>
  <si>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</si>
  <si>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</si>
  <si>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</si>
  <si>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</si>
  <si>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</si>
  <si>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</si>
  <si>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</si>
  <si>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</si>
  <si>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</si>
  <si>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</si>
  <si>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</si>
  <si>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</si>
  <si>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</si>
  <si>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</si>
  <si>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</si>
  <si>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</si>
  <si>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</si>
  <si>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</si>
  <si>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</si>
  <si>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</si>
  <si>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</si>
  <si>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</si>
  <si>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</si>
  <si>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</si>
  <si>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</si>
  <si>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</si>
  <si>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</si>
  <si>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</si>
  <si>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</si>
  <si>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</si>
  <si>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</si>
  <si>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</si>
  <si>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</si>
  <si>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</si>
  <si>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</si>
  <si>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</si>
  <si>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</si>
  <si>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</si>
  <si>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</si>
  <si>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</si>
  <si>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</si>
  <si>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</si>
  <si>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</si>
  <si>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</si>
  <si>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</si>
  <si>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</si>
  <si>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</si>
  <si>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</si>
  <si>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</si>
  <si>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</si>
  <si>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</si>
  <si>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</si>
  <si>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</si>
  <si>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</si>
  <si>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</si>
  <si>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</si>
  <si>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</si>
  <si>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</si>
  <si>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</si>
  <si>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</si>
  <si>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</si>
  <si>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</si>
  <si>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</si>
  <si>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</si>
  <si>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</si>
  <si>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</si>
  <si>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</si>
  <si>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</si>
  <si>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</si>
  <si>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</si>
  <si>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</si>
  <si>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</si>
  <si>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</si>
  <si>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</si>
  <si>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</si>
  <si>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</si>
  <si>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</si>
  <si>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</si>
  <si>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</si>
  <si>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</si>
  <si>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</si>
  <si>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</si>
  <si>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</si>
  <si>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</si>
  <si>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</si>
  <si>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</si>
  <si>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</si>
  <si>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</si>
  <si>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</si>
  <si>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</si>
  <si>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</si>
  <si>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</si>
  <si>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</si>
  <si>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</si>
  <si>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</si>
  <si>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</si>
  <si>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</si>
  <si>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</si>
  <si>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</si>
  <si>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</si>
  <si>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</si>
  <si>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</si>
  <si>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</si>
  <si>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</si>
  <si>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</si>
  <si>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</si>
  <si>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</si>
  <si>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</si>
  <si>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</si>
  <si>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</si>
  <si>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</si>
  <si>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</si>
  <si>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</si>
  <si>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</si>
  <si>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</si>
  <si>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</si>
  <si>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</si>
  <si>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</si>
  <si>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</si>
  <si>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</si>
  <si>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</si>
  <si>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</si>
  <si>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</si>
  <si>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</si>
  <si>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</si>
  <si>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</si>
  <si>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</si>
  <si>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</si>
  <si>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</si>
  <si>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</si>
  <si>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</si>
  <si>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</si>
  <si>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</si>
  <si>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</si>
  <si>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</si>
  <si>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</si>
  <si>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</si>
  <si>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</si>
  <si>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</si>
  <si>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</si>
  <si>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</si>
  <si>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</si>
  <si>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</si>
  <si>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</si>
  <si>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</si>
  <si>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</si>
  <si>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</si>
  <si>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</si>
  <si>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</si>
  <si>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</si>
  <si>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</si>
  <si>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</si>
  <si>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</si>
  <si>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</si>
  <si>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</si>
  <si>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</si>
  <si>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</si>
  <si>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</si>
  <si>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</si>
  <si>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</si>
  <si>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</si>
  <si>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</si>
  <si>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</si>
  <si>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</si>
  <si>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</si>
  <si>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</si>
  <si>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</si>
  <si>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</si>
  <si>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</si>
  <si>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</si>
  <si>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</si>
  <si>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</si>
  <si>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</si>
  <si>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</si>
  <si>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</si>
  <si>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</si>
  <si>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</si>
  <si>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</si>
  <si>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</si>
  <si>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</si>
  <si>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</si>
  <si>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</si>
  <si>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</si>
  <si>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</si>
  <si>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</si>
  <si>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</si>
  <si>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</si>
  <si>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</si>
  <si>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</si>
  <si>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</si>
  <si>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</si>
  <si>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</si>
  <si>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</si>
  <si>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</si>
  <si>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</si>
  <si>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</si>
  <si>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</si>
  <si>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</si>
  <si>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</si>
  <si>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</si>
  <si>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</si>
  <si>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</si>
  <si>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</si>
  <si>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</si>
  <si>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</si>
  <si>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</si>
  <si>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</si>
  <si>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</si>
  <si>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</si>
  <si>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</si>
  <si>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</si>
  <si>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</si>
  <si>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</si>
  <si>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</si>
  <si>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</si>
  <si>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</si>
  <si>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</si>
  <si>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</si>
  <si>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</si>
  <si>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</si>
  <si>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</si>
  <si>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</si>
  <si>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</si>
  <si>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</si>
  <si>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</si>
  <si>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</si>
  <si>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</si>
  <si>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</si>
  <si>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</si>
  <si>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</si>
  <si>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</si>
  <si>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</si>
  <si>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</si>
  <si>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</si>
  <si>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</si>
  <si>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</si>
  <si>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</si>
  <si>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</si>
  <si>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</si>
  <si>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</si>
  <si>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</si>
  <si>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</si>
  <si>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</si>
  <si>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</si>
  <si>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</si>
  <si>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</si>
  <si>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</si>
  <si>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</si>
  <si>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</si>
  <si>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</si>
  <si>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</si>
  <si>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</si>
  <si>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</si>
  <si>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</si>
  <si>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</si>
  <si>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</si>
  <si>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</si>
  <si>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</si>
  <si>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</si>
  <si>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</si>
  <si>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</si>
  <si>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</si>
  <si>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</si>
  <si>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</si>
  <si>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</si>
  <si>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</si>
  <si>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</si>
  <si>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</si>
  <si>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</si>
  <si>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</si>
  <si>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</si>
  <si>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</si>
  <si>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</si>
  <si>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</si>
  <si>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</si>
  <si>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</si>
  <si>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</si>
  <si>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</si>
  <si>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</si>
  <si>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</si>
  <si>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</si>
  <si>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</si>
  <si>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</si>
  <si>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</si>
  <si>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</si>
  <si>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</si>
  <si>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</si>
  <si>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</si>
  <si>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</si>
  <si>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</si>
  <si>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</si>
  <si>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</si>
  <si>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</si>
  <si>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</si>
  <si>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</si>
  <si>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</si>
  <si>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</si>
  <si>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</si>
  <si>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</si>
  <si>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</si>
  <si>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</si>
  <si>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</si>
  <si>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</si>
  <si>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</si>
  <si>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</si>
  <si>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</si>
  <si>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</si>
  <si>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</si>
  <si>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</si>
  <si>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</si>
  <si>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</si>
  <si>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</si>
  <si>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</si>
  <si>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</si>
  <si>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</si>
  <si>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</si>
  <si>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</si>
  <si>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</si>
  <si>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</si>
  <si>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</si>
  <si>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</si>
  <si>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</si>
  <si>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</si>
  <si>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</si>
  <si>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</si>
  <si>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</si>
  <si>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</si>
  <si>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</si>
  <si>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</si>
  <si>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</si>
  <si>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</si>
  <si>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</si>
  <si>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</si>
  <si>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</si>
  <si>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</si>
  <si>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</si>
  <si>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</si>
  <si>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</si>
  <si>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</si>
  <si>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</si>
  <si>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</si>
  <si>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</si>
  <si>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</si>
  <si>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</si>
  <si>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</si>
  <si>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</si>
  <si>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</si>
  <si>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</si>
  <si>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</si>
  <si>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</si>
  <si>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</si>
  <si>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</si>
  <si>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</si>
  <si>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</si>
  <si>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</si>
  <si>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</si>
  <si>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</si>
  <si>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</si>
  <si>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</si>
  <si>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</si>
  <si>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</si>
  <si>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</si>
  <si>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</si>
  <si>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</si>
  <si>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</si>
  <si>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</si>
  <si>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</si>
  <si>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</si>
  <si>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</si>
  <si>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</si>
  <si>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</si>
  <si>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</si>
  <si>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</si>
  <si>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</si>
  <si>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</si>
  <si>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</si>
  <si>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</si>
  <si>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</si>
  <si>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</si>
  <si>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</si>
  <si>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</si>
  <si>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</si>
  <si>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</si>
  <si>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</si>
  <si>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</si>
  <si>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</si>
  <si>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</si>
  <si>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</si>
  <si>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</si>
  <si>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</si>
  <si>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</si>
  <si>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</si>
  <si>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</si>
  <si>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</si>
  <si>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</si>
  <si>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</si>
  <si>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</si>
  <si>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</si>
  <si>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</si>
  <si>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</si>
  <si>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</si>
  <si>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</si>
  <si>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</si>
  <si>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</si>
  <si>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</si>
  <si>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</si>
  <si>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</si>
  <si>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</si>
  <si>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</si>
  <si>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</si>
  <si>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</si>
  <si>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</si>
  <si>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</si>
  <si>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</si>
  <si>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</si>
  <si>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</si>
  <si>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</si>
  <si>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</si>
  <si>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</si>
  <si>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</si>
  <si>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</si>
  <si>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</si>
  <si>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</si>
  <si>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</si>
  <si>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</si>
  <si>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</si>
  <si>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</si>
  <si>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</si>
  <si>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</si>
  <si>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</si>
  <si>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</si>
  <si>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</si>
  <si>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</si>
  <si>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</si>
  <si>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</si>
  <si>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</si>
  <si>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</si>
  <si>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</si>
  <si>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</si>
  <si>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</si>
  <si>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</si>
  <si>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</si>
  <si>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</si>
  <si>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</si>
  <si>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</si>
  <si>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</si>
  <si>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</si>
  <si>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</si>
  <si>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</si>
  <si>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</si>
  <si>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</si>
  <si>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</si>
  <si>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</si>
  <si>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</si>
  <si>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</si>
  <si>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</si>
  <si>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</si>
  <si>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</si>
  <si>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</si>
  <si>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</si>
  <si>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</si>
  <si>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</si>
  <si>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</si>
  <si>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</si>
  <si>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</si>
  <si>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</si>
  <si>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</si>
  <si>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</si>
  <si>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</si>
  <si>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</si>
  <si>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</si>
  <si>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</si>
  <si>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</si>
  <si>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</si>
  <si>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</si>
  <si>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</si>
  <si>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</si>
  <si>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</si>
  <si>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</si>
  <si>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</si>
  <si>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</si>
  <si>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</si>
  <si>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</si>
  <si>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</si>
  <si>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</si>
  <si>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</si>
  <si>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</si>
  <si>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</si>
  <si>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</si>
  <si>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</si>
  <si>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</si>
  <si>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</si>
  <si>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</si>
  <si>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</si>
  <si>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</si>
  <si>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</si>
  <si>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</si>
  <si>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</si>
  <si>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</si>
  <si>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</si>
  <si>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</si>
  <si>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</si>
  <si>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</si>
  <si>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</si>
  <si>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</si>
  <si>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</si>
  <si>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</si>
  <si>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</si>
  <si>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</si>
  <si>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</si>
  <si>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</si>
  <si>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</si>
  <si>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</si>
  <si>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</si>
  <si>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</si>
  <si>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</si>
  <si>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</si>
  <si>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</si>
  <si>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</si>
  <si>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</si>
  <si>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</si>
  <si>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</si>
  <si>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</si>
  <si>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</si>
  <si>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</si>
  <si>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</si>
  <si>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</si>
  <si>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</si>
  <si>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</si>
  <si>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</si>
  <si>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</si>
  <si>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</si>
  <si>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</si>
  <si>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</si>
  <si>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</si>
  <si>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</si>
  <si>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</si>
  <si>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</si>
  <si>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</si>
  <si>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</si>
  <si>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</si>
  <si>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</si>
  <si>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</si>
  <si>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</si>
  <si>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</si>
  <si>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</si>
  <si>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</si>
  <si>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</si>
  <si>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</si>
  <si>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</si>
  <si>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</si>
  <si>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</si>
  <si>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</si>
  <si>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</si>
  <si>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</si>
  <si>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</si>
  <si>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</si>
  <si>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</si>
  <si>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</si>
  <si>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</si>
  <si>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</si>
  <si>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</si>
  <si>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</si>
  <si>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</si>
  <si>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</si>
  <si>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</si>
  <si>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</si>
  <si>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</si>
  <si>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</si>
  <si>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</si>
  <si>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</si>
  <si>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</si>
  <si>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</si>
  <si>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</si>
  <si>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</si>
  <si>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</si>
  <si>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</si>
  <si>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</si>
  <si>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</si>
  <si>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</si>
  <si>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</si>
  <si>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</si>
  <si>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</si>
  <si>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</si>
  <si>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</si>
  <si>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</si>
  <si>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</si>
  <si>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</si>
  <si>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</si>
  <si>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</si>
  <si>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</si>
  <si>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</si>
  <si>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</si>
  <si>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</si>
  <si>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</si>
  <si>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</si>
  <si>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</si>
  <si>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</si>
  <si>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</si>
  <si>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</si>
  <si>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</si>
  <si>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</si>
  <si>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</si>
  <si>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</si>
  <si>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</si>
  <si>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</si>
  <si>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</si>
  <si>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</si>
  <si>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</si>
  <si>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</si>
  <si>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</si>
  <si>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</si>
  <si>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</si>
  <si>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</si>
  <si>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</si>
  <si>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</si>
  <si>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</si>
  <si>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</si>
  <si>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</si>
  <si>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</si>
  <si>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</si>
  <si>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</si>
  <si>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</si>
  <si>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</si>
  <si>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</si>
  <si>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</si>
  <si>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</si>
  <si>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</si>
  <si>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</si>
  <si>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</si>
  <si>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</si>
  <si>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</si>
  <si>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</si>
  <si>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</si>
  <si>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</si>
  <si>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</si>
  <si>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</si>
  <si>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</si>
  <si>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</si>
  <si>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</si>
  <si>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</si>
  <si>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</si>
  <si>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</si>
  <si>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</si>
  <si>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</si>
  <si>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</si>
  <si>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</si>
  <si>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</si>
  <si>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</si>
  <si>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</si>
  <si>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</si>
  <si>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</si>
  <si>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</si>
  <si>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</si>
  <si>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</si>
  <si>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</si>
  <si>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</si>
  <si>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</si>
  <si>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</si>
  <si>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</si>
  <si>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</si>
  <si>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</si>
  <si>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</si>
  <si>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</si>
  <si>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</si>
  <si>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</si>
  <si>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</si>
  <si>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</si>
  <si>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</si>
  <si>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</si>
  <si>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</si>
  <si>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</si>
  <si>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</si>
  <si>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</si>
  <si>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</si>
  <si>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</si>
  <si>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</si>
  <si>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</si>
  <si>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</si>
  <si>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</si>
  <si>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</si>
  <si>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</si>
  <si>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</si>
  <si>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</si>
  <si>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</si>
  <si>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</si>
  <si>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</si>
  <si>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</si>
  <si>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</si>
  <si>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</si>
  <si>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</si>
  <si>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</si>
  <si>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</si>
  <si>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</si>
  <si>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</si>
  <si>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</si>
  <si>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</si>
  <si>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</si>
  <si>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</si>
  <si>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</si>
  <si>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</si>
  <si>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</si>
  <si>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</si>
  <si>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</si>
  <si>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</si>
  <si>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</si>
  <si>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</si>
  <si>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</si>
  <si>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</si>
  <si>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</si>
  <si>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</si>
  <si>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</si>
  <si>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</si>
  <si>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</si>
  <si>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</si>
  <si>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</si>
  <si>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</si>
  <si>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</si>
  <si>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</si>
  <si>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</si>
  <si>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</si>
  <si>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</si>
  <si>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</si>
  <si>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</si>
  <si>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</si>
  <si>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</si>
  <si>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</si>
  <si>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</si>
  <si>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</si>
  <si>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</si>
  <si>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</si>
  <si>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</si>
  <si>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</si>
  <si>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</si>
  <si>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</si>
  <si>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</si>
  <si>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</si>
  <si>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</si>
  <si>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</si>
  <si>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</si>
  <si>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</si>
  <si>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</si>
  <si>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</si>
  <si>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</si>
  <si>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</si>
  <si>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</si>
  <si>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</si>
  <si>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</si>
  <si>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</si>
  <si>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</si>
  <si>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</si>
  <si>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</si>
  <si>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</si>
  <si>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</si>
  <si>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</si>
  <si>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</si>
  <si>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</si>
  <si>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</si>
  <si>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</si>
  <si>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</si>
  <si>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</si>
  <si>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</si>
  <si>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</si>
  <si>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</si>
  <si>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</si>
  <si>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</si>
  <si>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</si>
  <si>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</si>
  <si>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</si>
  <si>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</si>
  <si>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</si>
  <si>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</si>
  <si>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</si>
  <si>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</si>
  <si>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</si>
  <si>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</si>
  <si>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</si>
  <si>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</si>
  <si>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</si>
  <si>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</si>
  <si>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</si>
  <si>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</si>
  <si>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</si>
  <si>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</si>
  <si>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</si>
  <si>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</si>
  <si>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</si>
  <si>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</si>
  <si>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</si>
  <si>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</si>
  <si>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</si>
  <si>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</si>
  <si>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</si>
  <si>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</si>
  <si>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</si>
  <si>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</si>
  <si>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</si>
  <si>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</si>
  <si>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</si>
  <si>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</si>
  <si>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</si>
  <si>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</si>
  <si>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</si>
  <si>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</si>
  <si>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</si>
  <si>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</si>
  <si>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</si>
  <si>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</si>
  <si>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</si>
  <si>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</si>
  <si>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</si>
  <si>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</si>
  <si>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</si>
  <si>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</si>
  <si>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</si>
  <si>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</si>
  <si>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</si>
  <si>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</si>
  <si>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</si>
  <si>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</si>
  <si>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</si>
  <si>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</si>
  <si>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</si>
  <si>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</si>
  <si>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</si>
  <si>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</si>
  <si>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</si>
  <si>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</si>
  <si>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</si>
  <si>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</si>
  <si>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</si>
  <si>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</si>
  <si>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</si>
  <si>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</si>
  <si>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</si>
  <si>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</si>
  <si>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</si>
  <si>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</si>
  <si>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</si>
  <si>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</si>
  <si>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</si>
  <si>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</si>
  <si>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</si>
  <si>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</si>
  <si>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</si>
  <si>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</si>
  <si>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</si>
  <si>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</si>
  <si>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</si>
  <si>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</si>
  <si>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</si>
  <si>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</si>
  <si>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</si>
  <si>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</si>
  <si>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</si>
  <si>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</si>
  <si>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</si>
  <si>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</si>
  <si>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</si>
  <si>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</si>
  <si>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</si>
  <si>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</si>
  <si>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</si>
  <si>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</si>
  <si>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</si>
  <si>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</si>
  <si>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</si>
  <si>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</si>
  <si>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</si>
  <si>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</si>
  <si>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</si>
  <si>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</si>
  <si>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</si>
  <si>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</si>
  <si>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</si>
  <si>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</si>
  <si>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</si>
  <si>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</si>
  <si>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</si>
  <si>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</si>
  <si>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</si>
  <si>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</si>
  <si>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</si>
  <si>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</si>
  <si>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</si>
  <si>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</si>
  <si>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</si>
  <si>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</si>
  <si>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</si>
  <si>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</si>
  <si>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</si>
  <si>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</si>
  <si>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</si>
  <si>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</si>
  <si>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</si>
  <si>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</si>
  <si>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</si>
  <si>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</si>
  <si>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</si>
  <si>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</si>
  <si>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</si>
  <si>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</si>
  <si>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</si>
  <si>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</si>
  <si>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</si>
  <si>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</si>
  <si>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</si>
  <si>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</si>
  <si>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</si>
  <si>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</si>
  <si>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</si>
  <si>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</si>
  <si>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</si>
  <si>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</si>
  <si>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</si>
  <si>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</si>
  <si>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</si>
  <si>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</si>
  <si>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</si>
  <si>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</si>
  <si>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</si>
  <si>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</si>
  <si>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</si>
  <si>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</si>
  <si>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</si>
  <si>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</si>
  <si>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</si>
  <si>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</si>
  <si>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</si>
  <si>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</si>
  <si>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</si>
  <si>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</si>
  <si>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</si>
  <si>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</si>
  <si>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</si>
  <si>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</si>
  <si>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</si>
  <si>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</si>
  <si>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</si>
  <si>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</si>
  <si>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</si>
  <si>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</si>
  <si>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</si>
  <si>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</si>
  <si>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</si>
  <si>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</si>
  <si>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</si>
  <si>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</si>
  <si>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</si>
  <si>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</si>
  <si>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</si>
  <si>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</si>
  <si>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</si>
  <si>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</si>
  <si>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</si>
  <si>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</si>
  <si>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</si>
  <si>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</si>
  <si>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</si>
  <si>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</si>
  <si>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</si>
  <si>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</si>
  <si>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</si>
  <si>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</si>
  <si>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</si>
  <si>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</si>
  <si>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</si>
  <si>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</si>
  <si>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</si>
  <si>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</si>
  <si>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</si>
  <si>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</si>
  <si>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</si>
  <si>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</si>
  <si>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</si>
  <si>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</si>
  <si>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</si>
  <si>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</si>
  <si>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</si>
  <si>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</si>
  <si>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</si>
  <si>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</si>
  <si>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</si>
  <si>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</si>
  <si>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</si>
  <si>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</si>
  <si>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</si>
  <si>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</si>
  <si>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</si>
  <si>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</si>
  <si>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</si>
  <si>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</si>
  <si>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</si>
  <si>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</si>
  <si>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</si>
  <si>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</si>
  <si>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</si>
  <si>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</si>
  <si>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</si>
  <si>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</si>
  <si>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</si>
  <si>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</si>
  <si>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</si>
  <si>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</si>
  <si>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</si>
  <si>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</si>
  <si>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</si>
  <si>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</si>
  <si>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</si>
  <si>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</si>
  <si>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</si>
  <si>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</si>
  <si>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</si>
  <si>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</si>
  <si>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</si>
  <si>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</si>
  <si>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</si>
  <si>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</si>
  <si>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</si>
  <si>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</si>
  <si>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</si>
  <si>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</si>
  <si>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</si>
  <si>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</si>
  <si>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</si>
  <si>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</si>
  <si>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</si>
  <si>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</si>
  <si>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</si>
  <si>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</si>
  <si>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</si>
  <si>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</si>
  <si>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</si>
  <si>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</si>
  <si>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</si>
  <si>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</si>
  <si>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</si>
  <si>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</si>
  <si>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</si>
  <si>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</si>
  <si>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</si>
  <si>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</si>
  <si>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</si>
  <si>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</si>
  <si>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</si>
  <si>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</si>
  <si>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</si>
  <si>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</si>
  <si>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</si>
  <si>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</si>
  <si>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</si>
  <si>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</si>
  <si>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</si>
  <si>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</si>
  <si>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</si>
  <si>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</si>
  <si>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</si>
  <si>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</si>
  <si>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</si>
  <si>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</si>
  <si>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</si>
  <si>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</si>
  <si>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</si>
  <si>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</si>
  <si>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</si>
  <si>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</si>
  <si>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</si>
  <si>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</si>
  <si>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</si>
  <si>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</si>
  <si>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</si>
  <si>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</si>
  <si>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</si>
  <si>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</si>
  <si>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</si>
  <si>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</si>
  <si>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</si>
  <si>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</si>
  <si>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</si>
  <si>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</si>
  <si>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</si>
  <si>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</si>
  <si>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</si>
  <si>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</si>
  <si>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</si>
  <si>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</si>
  <si>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</si>
  <si>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</si>
  <si>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</si>
  <si>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</si>
  <si>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</si>
  <si>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</si>
  <si>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</si>
  <si>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</si>
  <si>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</si>
  <si>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</si>
  <si>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</si>
  <si>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</si>
  <si>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</si>
  <si>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</si>
  <si>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</si>
  <si>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</si>
  <si>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</si>
  <si>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</si>
  <si>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</si>
  <si>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</si>
  <si>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</si>
  <si>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</si>
  <si>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</si>
  <si>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</si>
  <si>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</si>
  <si>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</si>
  <si>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</si>
  <si>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</si>
  <si>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</si>
  <si>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</si>
  <si>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</si>
  <si>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</si>
  <si>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</si>
  <si>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</si>
  <si>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</si>
  <si>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</si>
  <si>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</si>
  <si>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</si>
  <si>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</si>
  <si>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</si>
  <si>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</si>
  <si>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</si>
  <si>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</si>
  <si>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</si>
  <si>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</si>
  <si>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</si>
  <si>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</si>
  <si>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</si>
  <si>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</si>
  <si>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</si>
  <si>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</si>
  <si>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</si>
  <si>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</si>
  <si>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</si>
  <si>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</si>
  <si>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</si>
  <si>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</si>
  <si>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</si>
  <si>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</si>
  <si>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</si>
  <si>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</si>
  <si>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</si>
  <si>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</si>
  <si>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</si>
  <si>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</si>
  <si>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</si>
  <si>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</si>
  <si>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</si>
  <si>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</si>
  <si>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</si>
  <si>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</si>
  <si>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</si>
  <si>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</si>
  <si>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</si>
  <si>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</si>
  <si>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</si>
  <si>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</si>
  <si>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</si>
  <si>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</si>
  <si>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</si>
  <si>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</si>
  <si>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</si>
  <si>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</si>
  <si>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</si>
  <si>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</si>
  <si>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</si>
  <si>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</si>
  <si>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</si>
  <si>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</si>
  <si>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</si>
  <si>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</si>
  <si>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</si>
  <si>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</si>
  <si>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</si>
  <si>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</si>
  <si>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</si>
  <si>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</si>
  <si>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</si>
  <si>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</si>
  <si>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</si>
  <si>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</si>
  <si>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</si>
  <si>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</si>
  <si>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</si>
  <si>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</si>
  <si>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</si>
  <si>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</si>
  <si>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</si>
  <si>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</si>
  <si>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</si>
  <si>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</si>
  <si>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</si>
  <si>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</si>
  <si>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</si>
  <si>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</si>
  <si>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</si>
  <si>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</si>
  <si>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</si>
  <si>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</si>
  <si>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</si>
  <si>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</si>
  <si>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</si>
  <si>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</si>
  <si>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</si>
  <si>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</si>
  <si>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</si>
  <si>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</si>
  <si>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</si>
  <si>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</si>
  <si>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</si>
  <si>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</si>
  <si>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</si>
  <si>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</si>
  <si>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</si>
  <si>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</si>
  <si>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</si>
  <si>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</si>
  <si>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</si>
  <si>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</si>
  <si>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</si>
  <si>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</si>
  <si>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</si>
  <si>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</si>
  <si>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</si>
  <si>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</si>
  <si>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</si>
  <si>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</si>
  <si>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</si>
  <si>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</si>
  <si>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</si>
  <si>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</si>
  <si>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</si>
  <si>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</si>
  <si>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</si>
  <si>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</si>
  <si>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</si>
  <si>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</si>
  <si>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</si>
  <si>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</si>
  <si>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</si>
  <si>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</si>
  <si>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</si>
  <si>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</si>
  <si>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</si>
  <si>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</si>
  <si>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</si>
  <si>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</si>
  <si>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</si>
  <si>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</si>
  <si>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</si>
  <si>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</si>
  <si>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</si>
  <si>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</si>
  <si>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</si>
  <si>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</si>
  <si>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</si>
  <si>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</si>
  <si>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</si>
  <si>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</si>
  <si>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</si>
  <si>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</si>
  <si>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</si>
  <si>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</si>
  <si>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</si>
  <si>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</si>
  <si>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</si>
  <si>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</si>
  <si>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</si>
  <si>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</si>
  <si>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</si>
  <si>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</si>
  <si>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</si>
  <si>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</si>
  <si>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</si>
  <si>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</si>
  <si>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</si>
  <si>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</si>
  <si>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</si>
  <si>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</si>
  <si>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</si>
  <si>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</si>
  <si>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</si>
  <si>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</si>
  <si>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</si>
  <si>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</si>
  <si>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</si>
  <si>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</si>
  <si>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</si>
  <si>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</si>
  <si>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</si>
  <si>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</si>
  <si>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</si>
  <si>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</si>
  <si>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</si>
  <si>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</si>
  <si>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</si>
  <si>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</si>
  <si>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</si>
  <si>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</si>
  <si>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</si>
  <si>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</si>
  <si>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</si>
  <si>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</si>
  <si>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</si>
  <si>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</si>
  <si>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</si>
  <si>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</si>
  <si>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</si>
  <si>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</si>
  <si>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</si>
  <si>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</si>
  <si>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</si>
  <si>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</si>
  <si>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</si>
  <si>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</si>
  <si>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</si>
  <si>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</si>
  <si>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</si>
  <si>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</si>
  <si>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</si>
  <si>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</si>
  <si>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</si>
  <si>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</si>
  <si>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</si>
  <si>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</si>
  <si>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</si>
  <si>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</si>
  <si>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</si>
  <si>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</si>
  <si>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</si>
  <si>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</si>
  <si>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</si>
  <si>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</si>
  <si>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</si>
  <si>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</si>
  <si>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</si>
  <si>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</si>
  <si>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</si>
  <si>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</si>
  <si>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</si>
  <si>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</si>
  <si>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</si>
  <si>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</si>
  <si>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</si>
  <si>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</si>
  <si>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</si>
  <si>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</si>
  <si>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</si>
  <si>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</si>
  <si>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</si>
  <si>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</si>
  <si>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</si>
  <si>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</si>
  <si>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</si>
  <si>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</si>
  <si>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</si>
  <si>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</si>
  <si>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</si>
  <si>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</si>
  <si>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</si>
  <si>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</si>
  <si>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</si>
  <si>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</si>
  <si>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</si>
  <si>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</si>
  <si>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</si>
  <si>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</si>
  <si>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</si>
  <si>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</si>
  <si>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</si>
  <si>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</si>
  <si>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</si>
  <si>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</si>
  <si>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</si>
  <si>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</si>
  <si>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</si>
  <si>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</si>
  <si>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</si>
  <si>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</si>
  <si>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</si>
  <si>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</si>
  <si>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</si>
  <si>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</si>
  <si>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</si>
  <si>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</si>
  <si>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</si>
  <si>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</si>
  <si>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</si>
  <si>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</si>
  <si>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</si>
  <si>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</si>
  <si>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</si>
  <si>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</si>
  <si>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</si>
  <si>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</si>
  <si>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</si>
  <si>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</si>
  <si>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</si>
  <si>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</si>
  <si>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</si>
  <si>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</si>
  <si>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</si>
  <si>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</si>
  <si>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</si>
  <si>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</si>
  <si>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</si>
  <si>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</si>
  <si>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</si>
  <si>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</si>
  <si>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</si>
  <si>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</si>
  <si>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</si>
  <si>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</si>
  <si>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</si>
  <si>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</si>
  <si>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</si>
  <si>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</si>
  <si>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</si>
  <si>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</si>
  <si>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</si>
  <si>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</si>
  <si>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</si>
  <si>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</si>
  <si>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</si>
  <si>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</si>
  <si>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</si>
  <si>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</si>
  <si>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</si>
  <si>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</si>
  <si>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</si>
  <si>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</si>
  <si>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</si>
  <si>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</si>
  <si>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</si>
  <si>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</si>
  <si>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</si>
  <si>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</si>
  <si>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</si>
  <si>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</si>
  <si>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</si>
  <si>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</si>
  <si>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</si>
  <si>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</si>
  <si>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</si>
  <si>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</si>
  <si>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</si>
  <si>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</si>
  <si>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</si>
  <si>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</si>
  <si>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</si>
  <si>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</si>
  <si>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</si>
  <si>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</si>
  <si>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</si>
  <si>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</si>
  <si>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</si>
  <si>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</si>
  <si>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</si>
  <si>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</si>
  <si>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</si>
  <si>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</si>
  <si>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</si>
  <si>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</si>
  <si>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</si>
  <si>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</si>
  <si>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</si>
  <si>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</si>
  <si>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</si>
  <si>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</si>
  <si>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</si>
  <si>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</si>
  <si>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</si>
  <si>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</si>
  <si>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</si>
  <si>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</si>
  <si>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</si>
  <si>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</si>
  <si>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</si>
  <si>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</si>
  <si>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</si>
  <si>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</si>
  <si>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</si>
  <si>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</si>
  <si>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</si>
  <si>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</si>
  <si>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</si>
  <si>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</si>
  <si>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</si>
  <si>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</si>
  <si>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</si>
  <si>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</si>
  <si>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</si>
  <si>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</si>
  <si>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</si>
  <si>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</si>
  <si>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</si>
  <si>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</si>
  <si>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</si>
  <si>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</si>
  <si>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</si>
  <si>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</si>
  <si>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</si>
  <si>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</si>
  <si>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</si>
  <si>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</si>
  <si>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</si>
  <si>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</si>
  <si>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</si>
  <si>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</si>
  <si>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</si>
  <si>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</si>
  <si>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</si>
  <si>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</si>
  <si>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</si>
  <si>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</si>
  <si>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</si>
  <si>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</si>
  <si>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</si>
  <si>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</si>
  <si>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</si>
  <si>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</si>
  <si>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</si>
  <si>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</si>
  <si>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</si>
  <si>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</si>
  <si>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</si>
  <si>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</si>
  <si>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</si>
  <si>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</si>
  <si>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</si>
  <si>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</si>
  <si>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</si>
  <si>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</si>
  <si>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</si>
  <si>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</si>
  <si>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</si>
  <si>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</si>
  <si>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</si>
  <si>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</si>
  <si>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</si>
  <si>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</si>
  <si>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</si>
  <si>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</si>
  <si>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</si>
  <si>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</si>
  <si>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</si>
  <si>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</si>
  <si>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</si>
  <si>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</si>
  <si>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</si>
  <si>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</si>
  <si>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</si>
  <si>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</si>
  <si>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</si>
  <si>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</si>
  <si>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</si>
  <si>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</si>
  <si>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</si>
  <si>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</si>
  <si>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</si>
  <si>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</si>
  <si>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</si>
  <si>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</si>
  <si>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</si>
  <si>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</si>
  <si>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</si>
  <si>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</si>
  <si>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</si>
  <si>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</si>
  <si>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</si>
  <si>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</si>
  <si>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</si>
  <si>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</si>
  <si>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</si>
  <si>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</si>
  <si>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</si>
  <si>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</si>
  <si>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</si>
  <si>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</si>
  <si>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</si>
  <si>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</si>
  <si>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</si>
  <si>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</si>
  <si>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</si>
  <si>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</si>
  <si>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</si>
  <si>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</si>
  <si>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</si>
  <si>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</si>
  <si>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</si>
  <si>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</si>
  <si>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</si>
  <si>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</si>
  <si>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</si>
  <si>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</si>
  <si>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</si>
  <si>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</si>
  <si>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</si>
  <si>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</si>
  <si>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</si>
  <si>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</si>
  <si>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</si>
  <si>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</si>
  <si>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</si>
  <si>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</si>
  <si>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</si>
  <si>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</si>
  <si>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</si>
  <si>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</si>
  <si>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</si>
  <si>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</si>
  <si>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</si>
  <si>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</si>
  <si>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</si>
  <si>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</si>
  <si>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</si>
  <si>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</si>
  <si>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</si>
  <si>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</si>
  <si>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</si>
  <si>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</si>
  <si>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</si>
  <si>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</si>
  <si>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</si>
  <si>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</si>
  <si>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</si>
  <si>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</si>
  <si>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</si>
  <si>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</si>
  <si>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</si>
  <si>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</si>
  <si>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</si>
  <si>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</si>
  <si>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</si>
  <si>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</si>
  <si>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</si>
  <si>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</si>
  <si>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</si>
  <si>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</si>
  <si>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</si>
  <si>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</si>
  <si>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</si>
  <si>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</si>
  <si>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</si>
  <si>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</si>
  <si>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</si>
  <si>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</si>
  <si>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</si>
  <si>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</si>
  <si>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</si>
  <si>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</si>
  <si>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</si>
  <si>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</si>
  <si>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</si>
  <si>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</si>
  <si>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</si>
  <si>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</si>
  <si>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</si>
  <si>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</si>
  <si>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</si>
  <si>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</si>
  <si>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</si>
  <si>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</si>
  <si>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</si>
  <si>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</si>
  <si>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</si>
  <si>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</si>
  <si>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</si>
  <si>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</si>
  <si>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</si>
  <si>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</si>
  <si>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</si>
  <si>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</si>
  <si>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</si>
  <si>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</si>
  <si>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</si>
  <si>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</si>
  <si>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</si>
  <si>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</si>
  <si>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</si>
  <si>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</si>
  <si>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</si>
  <si>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</si>
  <si>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</si>
  <si>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</si>
  <si>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</si>
  <si>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</si>
  <si>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</si>
  <si>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</si>
  <si>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</si>
  <si>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</si>
  <si>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</si>
  <si>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</si>
  <si>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</si>
  <si>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</si>
  <si>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</si>
  <si>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</si>
  <si>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</si>
  <si>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</si>
  <si>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</si>
  <si>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</si>
  <si>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</si>
  <si>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</si>
  <si>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</si>
  <si>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</si>
  <si>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</si>
  <si>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</si>
  <si>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</si>
  <si>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</si>
  <si>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</si>
  <si>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</si>
  <si>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</si>
  <si>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</si>
  <si>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</si>
  <si>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</si>
  <si>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</si>
  <si>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</si>
  <si>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</si>
  <si>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</si>
  <si>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</si>
  <si>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</si>
  <si>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</si>
  <si>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</si>
  <si>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</si>
  <si>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</si>
  <si>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</si>
  <si>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</si>
  <si>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</si>
  <si>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</si>
  <si>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</si>
  <si>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</si>
  <si>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</si>
  <si>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</si>
  <si>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</si>
  <si>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</si>
  <si>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</si>
  <si>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</si>
  <si>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</si>
  <si>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</si>
  <si>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</si>
  <si>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</si>
  <si>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</si>
  <si>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</si>
  <si>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</si>
  <si>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</si>
  <si>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</si>
  <si>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</si>
  <si>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</si>
  <si>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</si>
  <si>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</si>
  <si>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</si>
  <si>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</si>
  <si>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</si>
  <si>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</si>
  <si>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</si>
  <si>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</si>
  <si>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</si>
  <si>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</si>
  <si>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</si>
  <si>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</si>
  <si>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</si>
  <si>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</si>
  <si>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</si>
  <si>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</si>
  <si>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</si>
  <si>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</si>
  <si>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</si>
  <si>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</si>
  <si>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</si>
  <si>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</si>
  <si>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</si>
  <si>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</si>
  <si>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</si>
  <si>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</si>
  <si>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</si>
  <si>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</si>
  <si>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</si>
  <si>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</si>
  <si>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</si>
  <si>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</si>
  <si>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</si>
  <si>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</si>
  <si>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</si>
  <si>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</si>
  <si>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</si>
  <si>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</si>
  <si>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</si>
  <si>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</si>
  <si>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</si>
  <si>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</si>
  <si>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</si>
  <si>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</si>
  <si>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</si>
  <si>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</si>
  <si>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</si>
  <si>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</si>
  <si>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</si>
  <si>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</si>
  <si>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</si>
  <si>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</si>
  <si>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</si>
  <si>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</si>
  <si>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</si>
  <si>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</si>
  <si>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</si>
  <si>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</si>
  <si>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</si>
  <si>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</si>
  <si>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</si>
  <si>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</si>
  <si>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</si>
  <si>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</si>
  <si>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</si>
  <si>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</si>
  <si>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</si>
  <si>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</si>
  <si>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</si>
  <si>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</si>
  <si>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</si>
  <si>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</si>
  <si>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</si>
  <si>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</si>
  <si>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</si>
  <si>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</si>
  <si>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</si>
  <si>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</si>
  <si>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</si>
  <si>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</si>
  <si>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</si>
  <si>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</si>
  <si>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</si>
  <si>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</si>
  <si>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</si>
  <si>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</si>
  <si>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</si>
  <si>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</si>
  <si>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</si>
  <si>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</si>
  <si>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</si>
  <si>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</si>
  <si>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</si>
  <si>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</si>
  <si>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</si>
  <si>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</si>
  <si>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</si>
  <si>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</si>
  <si>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</si>
  <si>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</si>
  <si>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</si>
  <si>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</si>
  <si>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</si>
  <si>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</si>
  <si>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</si>
  <si>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</si>
  <si>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</si>
  <si>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</si>
  <si>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</si>
  <si>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</si>
  <si>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</si>
  <si>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</si>
  <si>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</si>
  <si>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</si>
  <si>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</si>
  <si>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</si>
  <si>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</si>
  <si>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</si>
  <si>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</si>
  <si>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</si>
  <si>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</si>
  <si>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</si>
  <si>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</si>
  <si>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</si>
  <si>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</si>
  <si>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</si>
  <si>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</si>
  <si>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</si>
  <si>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</si>
  <si>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</si>
  <si>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</si>
  <si>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</si>
  <si>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</si>
  <si>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</si>
  <si>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</si>
  <si>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</si>
  <si>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</si>
  <si>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</si>
  <si>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</si>
  <si>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</si>
  <si>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</si>
  <si>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</si>
  <si>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</si>
  <si>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</si>
  <si>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</si>
  <si>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</si>
  <si>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</si>
  <si>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</si>
  <si>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</si>
  <si>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</si>
  <si>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</si>
  <si>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</si>
  <si>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</si>
  <si>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</si>
  <si>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</si>
  <si>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</si>
  <si>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</si>
  <si>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</si>
  <si>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</si>
  <si>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</si>
  <si>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</si>
  <si>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</si>
  <si>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</si>
  <si>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</si>
  <si>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</si>
  <si>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</si>
  <si>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</si>
  <si>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</si>
  <si>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</si>
  <si>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</si>
  <si>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</si>
  <si>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</si>
  <si>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</si>
  <si>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</si>
  <si>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</si>
  <si>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</si>
  <si>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</si>
  <si>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</si>
  <si>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</si>
  <si>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</si>
  <si>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</si>
  <si>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</si>
  <si>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</si>
  <si>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</si>
  <si>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</si>
  <si>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</si>
  <si>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</si>
  <si>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</si>
  <si>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</si>
  <si>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</si>
  <si>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</si>
  <si>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</si>
  <si>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</si>
  <si>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</si>
  <si>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</si>
  <si>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</si>
  <si>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</si>
  <si>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</si>
  <si>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</si>
  <si>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</si>
  <si>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</si>
  <si>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</si>
  <si>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</si>
  <si>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</si>
  <si>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</si>
  <si>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</si>
  <si>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</si>
  <si>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</si>
  <si>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</si>
  <si>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</si>
  <si>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</si>
  <si>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</si>
  <si>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</si>
  <si>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</si>
  <si>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</si>
  <si>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</si>
  <si>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</si>
  <si>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</si>
  <si>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</si>
  <si>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</si>
  <si>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</si>
  <si>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</si>
  <si>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</si>
  <si>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</si>
  <si>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</si>
  <si>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</si>
  <si>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</si>
  <si>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</si>
  <si>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</si>
  <si>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</si>
  <si>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</si>
  <si>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</si>
  <si>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</si>
  <si>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</si>
  <si>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</si>
  <si>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</si>
  <si>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</si>
  <si>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</si>
  <si>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</si>
  <si>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</si>
  <si>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</si>
  <si>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</si>
  <si>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</si>
  <si>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</si>
  <si>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</si>
  <si>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</si>
  <si>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</si>
  <si>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</si>
  <si>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</si>
  <si>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</si>
  <si>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</si>
  <si>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</si>
  <si>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</si>
  <si>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</si>
  <si>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</si>
  <si>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</si>
  <si>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</si>
  <si>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</si>
  <si>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</si>
  <si>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</si>
  <si>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</si>
  <si>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</si>
  <si>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</si>
  <si>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</si>
  <si>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</si>
  <si>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</si>
  <si>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</si>
  <si>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</si>
  <si>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</si>
  <si>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</si>
  <si>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</si>
  <si>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</si>
  <si>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</si>
  <si>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</si>
  <si>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</si>
  <si>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</si>
  <si>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</si>
  <si>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</si>
  <si>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</si>
  <si>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</si>
  <si>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</si>
  <si>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</si>
  <si>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</si>
  <si>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</si>
  <si>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</si>
  <si>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</si>
  <si>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</si>
  <si>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</si>
  <si>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</si>
  <si>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</si>
  <si>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</si>
  <si>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</si>
  <si>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</si>
  <si>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</si>
  <si>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</si>
  <si>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</si>
  <si>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</si>
  <si>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</si>
  <si>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</si>
  <si>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</si>
  <si>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</si>
  <si>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</si>
  <si>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</si>
  <si>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</si>
  <si>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</si>
  <si>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</si>
  <si>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</si>
  <si>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</si>
  <si>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</si>
  <si>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</si>
  <si>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</si>
  <si>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</si>
  <si>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</si>
  <si>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</si>
  <si>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</si>
  <si>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</si>
  <si>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</si>
  <si>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</si>
  <si>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</si>
  <si>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</si>
  <si>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</si>
  <si>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</si>
  <si>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</si>
  <si>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</si>
  <si>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</si>
  <si>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</si>
  <si>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</si>
  <si>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</si>
  <si>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</si>
  <si>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</si>
  <si>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</si>
  <si>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</si>
  <si>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</si>
  <si>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</si>
  <si>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</si>
  <si>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</si>
  <si>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</si>
  <si>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</si>
  <si>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</si>
  <si>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</si>
  <si>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</si>
  <si>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</si>
  <si>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</si>
  <si>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</si>
  <si>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</si>
  <si>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</si>
  <si>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</si>
  <si>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</si>
  <si>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</si>
  <si>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</si>
  <si>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</si>
  <si>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</si>
  <si>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</si>
  <si>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</si>
  <si>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</si>
  <si>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</si>
  <si>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</si>
  <si>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</si>
  <si>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</si>
  <si>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</si>
  <si>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</si>
  <si>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</si>
  <si>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</si>
  <si>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</si>
  <si>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</si>
  <si>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</si>
  <si>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</si>
  <si>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</si>
  <si>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</si>
  <si>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</si>
  <si>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</si>
  <si>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</si>
  <si>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</si>
  <si>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</si>
  <si>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</si>
  <si>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</si>
  <si>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</si>
  <si>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</si>
  <si>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</si>
  <si>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</si>
  <si>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</si>
  <si>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</si>
  <si>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</si>
  <si>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</si>
  <si>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</si>
  <si>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</si>
  <si>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</si>
  <si>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</si>
  <si>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</si>
  <si>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</si>
  <si>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</si>
  <si>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</si>
  <si>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</si>
  <si>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</si>
  <si>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</si>
  <si>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</si>
  <si>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</si>
  <si>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</si>
  <si>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</si>
  <si>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</si>
  <si>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</si>
  <si>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</si>
  <si>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</si>
  <si>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</si>
  <si>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</si>
  <si>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</si>
  <si>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</si>
  <si>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</si>
  <si>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</si>
  <si>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</si>
  <si>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</si>
  <si>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</si>
  <si>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</si>
  <si>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</si>
  <si>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</si>
  <si>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</si>
  <si>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</si>
  <si>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</si>
  <si>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</si>
  <si>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</si>
  <si>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</si>
  <si>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</si>
  <si>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</si>
  <si>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</si>
  <si>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</si>
  <si>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</si>
  <si>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</si>
  <si>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</si>
  <si>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</si>
  <si>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</si>
  <si>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</si>
  <si>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</si>
  <si>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</si>
  <si>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</si>
  <si>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</si>
  <si>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</si>
  <si>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</si>
  <si>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</si>
  <si>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</si>
  <si>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</si>
  <si>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</si>
  <si>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</si>
  <si>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</si>
  <si>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</si>
  <si>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</si>
  <si>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</si>
  <si>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</si>
  <si>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</si>
  <si>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</si>
  <si>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</si>
  <si>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</si>
  <si>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</si>
  <si>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</si>
  <si>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</si>
  <si>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</si>
  <si>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</si>
  <si>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</si>
  <si>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</si>
  <si>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</si>
  <si>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</si>
  <si>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</si>
  <si>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</si>
  <si>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</si>
  <si>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</si>
  <si>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</si>
  <si>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</si>
  <si>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</si>
  <si>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</si>
  <si>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</si>
  <si>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</si>
  <si>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</si>
  <si>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</si>
  <si>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</si>
  <si>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</si>
  <si>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</si>
  <si>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</si>
  <si>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</si>
  <si>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</si>
  <si>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</si>
  <si>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</si>
  <si>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</si>
  <si>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</si>
  <si>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</si>
  <si>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</si>
  <si>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</si>
  <si>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</si>
  <si>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</si>
  <si>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</si>
  <si>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</si>
  <si>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</si>
  <si>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</si>
  <si>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</si>
  <si>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</si>
  <si>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</si>
  <si>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</si>
  <si>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</si>
  <si>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</si>
  <si>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</si>
  <si>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</si>
  <si>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</si>
  <si>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</si>
  <si>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</si>
  <si>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</si>
  <si>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</si>
  <si>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</si>
  <si>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</si>
  <si>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</si>
  <si>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</si>
  <si>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</si>
  <si>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</si>
  <si>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</si>
  <si>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</si>
  <si>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</si>
  <si>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</si>
  <si>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</si>
  <si>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</si>
  <si>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</si>
  <si>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</si>
  <si>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</si>
  <si>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</si>
  <si>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</si>
  <si>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</si>
  <si>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</si>
  <si>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</si>
  <si>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</si>
  <si>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</si>
  <si>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</si>
  <si>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</si>
  <si>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</si>
  <si>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</si>
  <si>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</si>
  <si>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</si>
  <si>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</si>
  <si>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</si>
  <si>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</si>
  <si>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</si>
  <si>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</si>
  <si>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</si>
  <si>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</si>
  <si>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</si>
  <si>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</si>
  <si>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</si>
  <si>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</si>
  <si>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</si>
  <si>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</si>
  <si>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</si>
  <si>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</si>
  <si>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</si>
  <si>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</si>
  <si>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</si>
  <si>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</si>
  <si>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</si>
  <si>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</si>
  <si>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</si>
  <si>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</si>
  <si>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</si>
  <si>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</si>
  <si>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</si>
  <si>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</si>
  <si>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</si>
  <si>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</si>
  <si>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</si>
  <si>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</si>
  <si>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</si>
  <si>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</si>
  <si>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</si>
  <si>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</si>
  <si>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</si>
  <si>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</si>
  <si>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</si>
  <si>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</si>
  <si>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</si>
  <si>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</si>
  <si>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</si>
  <si>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</si>
  <si>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</si>
  <si>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</si>
  <si>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</si>
  <si>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</si>
  <si>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</si>
  <si>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</si>
  <si>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</si>
  <si>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</si>
  <si>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</si>
  <si>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</si>
  <si>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</si>
  <si>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</si>
  <si>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</si>
  <si>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</si>
  <si>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</si>
  <si>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</si>
  <si>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</si>
  <si>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</si>
  <si>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</si>
  <si>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</si>
  <si>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</si>
  <si>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</si>
  <si>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</si>
  <si>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</si>
  <si>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</si>
  <si>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</si>
  <si>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</si>
  <si>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</si>
  <si>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</si>
  <si>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</si>
  <si>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</si>
  <si>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</si>
  <si>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</si>
  <si>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</si>
  <si>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</si>
  <si>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</si>
  <si>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</si>
  <si>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</si>
  <si>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</si>
  <si>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</si>
  <si>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</si>
  <si>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</si>
  <si>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</si>
  <si>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</si>
  <si>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</si>
  <si>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</si>
  <si>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</si>
  <si>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</si>
  <si>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</si>
  <si>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</si>
  <si>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</si>
  <si>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</si>
  <si>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</si>
  <si>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</si>
  <si>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</si>
  <si>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</si>
  <si>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</si>
  <si>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</si>
  <si>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</si>
  <si>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</si>
  <si>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</si>
  <si>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</si>
  <si>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</si>
  <si>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</si>
  <si>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</si>
  <si>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</si>
  <si>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</si>
  <si>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</si>
  <si>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</si>
  <si>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</si>
  <si>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</si>
  <si>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</si>
  <si>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</si>
  <si>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</si>
  <si>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</si>
  <si>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</si>
  <si>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</si>
  <si>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</si>
  <si>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</si>
  <si>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</si>
  <si>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</si>
  <si>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</si>
  <si>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</si>
  <si>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</si>
  <si>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</si>
  <si>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</si>
  <si>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</si>
  <si>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</si>
  <si>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</si>
  <si>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</si>
  <si>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</si>
  <si>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</si>
  <si>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</si>
  <si>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</si>
  <si>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</si>
  <si>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</si>
  <si>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</si>
  <si>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</si>
  <si>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</si>
  <si>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</si>
  <si>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</si>
  <si>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</si>
  <si>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</si>
  <si>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</si>
  <si>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</si>
  <si>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</si>
  <si>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</si>
  <si>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</si>
  <si>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</si>
  <si>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</si>
  <si>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</si>
  <si>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</si>
  <si>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</si>
  <si>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</si>
  <si>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</si>
  <si>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</si>
  <si>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</si>
  <si>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</si>
  <si>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</si>
  <si>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</si>
  <si>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</si>
  <si>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</si>
  <si>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</si>
  <si>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</si>
  <si>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</si>
  <si>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</si>
  <si>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</si>
  <si>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</si>
  <si>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</si>
  <si>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</si>
  <si>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</si>
  <si>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</si>
  <si>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</si>
  <si>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</si>
  <si>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</si>
  <si>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</si>
  <si>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</si>
  <si>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</si>
  <si>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</si>
  <si>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</si>
  <si>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</si>
  <si>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</si>
  <si>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</si>
  <si>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</si>
  <si>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</si>
  <si>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</si>
  <si>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</si>
  <si>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</si>
  <si>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</si>
  <si>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</si>
  <si>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</si>
  <si>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</si>
  <si>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</si>
  <si>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</si>
  <si>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</si>
  <si>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</si>
  <si>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</si>
  <si>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</si>
  <si>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</si>
  <si>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</si>
  <si>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</si>
  <si>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</si>
  <si>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</si>
  <si>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</si>
  <si>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</si>
  <si>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</si>
  <si>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</si>
  <si>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</si>
  <si>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</si>
  <si>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</si>
  <si>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</si>
  <si>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</si>
  <si>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</si>
  <si>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</si>
  <si>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</si>
  <si>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</si>
  <si>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</si>
  <si>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</si>
  <si>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</si>
  <si>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</si>
  <si>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</si>
  <si>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</si>
  <si>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</si>
  <si>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</si>
  <si>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</si>
  <si>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</si>
  <si>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</si>
  <si>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</si>
  <si>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</si>
  <si>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</si>
  <si>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</si>
  <si>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</si>
  <si>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</si>
  <si>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</si>
  <si>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</si>
  <si>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</si>
  <si>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</si>
  <si>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</si>
  <si>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</si>
  <si>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</si>
  <si>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</si>
  <si>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</si>
  <si>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</si>
  <si>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</si>
  <si>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</si>
  <si>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</si>
  <si>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</si>
  <si>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</si>
  <si>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</si>
  <si>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</si>
  <si>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</si>
  <si>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</si>
  <si>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</si>
  <si>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</si>
  <si>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</si>
  <si>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</si>
  <si>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</si>
  <si>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</si>
  <si>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</si>
  <si>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</si>
  <si>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</si>
  <si>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</si>
  <si>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</si>
  <si>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</si>
  <si>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</si>
  <si>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</si>
  <si>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</si>
  <si>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</si>
  <si>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</si>
  <si>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</si>
  <si>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</si>
  <si>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</si>
  <si>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</si>
  <si>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</si>
  <si>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</si>
  <si>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</si>
  <si>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</si>
  <si>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</si>
  <si>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</si>
  <si>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</si>
  <si>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</si>
  <si>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</si>
  <si>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</si>
  <si>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</si>
  <si>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</si>
  <si>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</si>
  <si>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</si>
  <si>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</si>
  <si>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</si>
  <si>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</si>
  <si>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</si>
  <si>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</si>
  <si>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</si>
  <si>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</si>
  <si>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</si>
  <si>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</si>
  <si>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</si>
  <si>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</si>
  <si>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</si>
  <si>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</si>
  <si>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</si>
  <si>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</si>
  <si>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</si>
  <si>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</si>
  <si>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</si>
  <si>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</si>
  <si>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</si>
  <si>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</si>
  <si>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</si>
  <si>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</si>
  <si>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</si>
  <si>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</si>
  <si>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</si>
  <si>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</si>
  <si>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</si>
  <si>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</si>
  <si>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</si>
  <si>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</si>
  <si>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</si>
  <si>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</si>
  <si>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</si>
  <si>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</si>
  <si>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</si>
  <si>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</si>
  <si>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</si>
  <si>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</si>
  <si>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</si>
  <si>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</si>
  <si>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</si>
  <si>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</si>
  <si>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</si>
  <si>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</si>
  <si>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</si>
  <si>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</si>
  <si>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</si>
  <si>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</si>
  <si>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</si>
  <si>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</si>
  <si>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</si>
  <si>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</si>
  <si>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</si>
  <si>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</si>
  <si>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</si>
  <si>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</si>
  <si>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</si>
  <si>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</si>
  <si>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</si>
  <si>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</si>
  <si>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</si>
  <si>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</si>
  <si>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</si>
  <si>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</si>
  <si>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</si>
  <si>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</si>
  <si>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</si>
  <si>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</si>
  <si>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</si>
  <si>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</si>
  <si>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</si>
  <si>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</si>
  <si>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</si>
  <si>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</si>
  <si>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</si>
  <si>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</si>
  <si>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</si>
  <si>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</si>
  <si>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</si>
  <si>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</si>
  <si>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</si>
  <si>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</si>
  <si>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</si>
  <si>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</si>
  <si>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</si>
  <si>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</si>
  <si>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</si>
  <si>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</si>
  <si>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</si>
  <si>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</si>
  <si>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</si>
  <si>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</si>
  <si>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</si>
  <si>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</si>
  <si>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</si>
  <si>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</si>
  <si>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</si>
  <si>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</si>
  <si>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</si>
  <si>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</si>
  <si>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</si>
  <si>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</si>
  <si>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</si>
  <si>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</si>
  <si>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</si>
  <si>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</si>
  <si>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</si>
  <si>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</si>
  <si>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</si>
  <si>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</si>
  <si>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</si>
  <si>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</si>
  <si>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</si>
  <si>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</si>
  <si>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</si>
  <si>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</si>
  <si>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</si>
  <si>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</si>
  <si>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</si>
  <si>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</si>
  <si>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</si>
  <si>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</si>
  <si>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</si>
  <si>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</si>
  <si>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</si>
  <si>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</si>
  <si>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</si>
  <si>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</si>
  <si>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</si>
  <si>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</si>
  <si>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</si>
  <si>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</si>
  <si>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</si>
  <si>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</si>
  <si>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</si>
  <si>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</si>
  <si>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</si>
  <si>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</si>
  <si>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</si>
  <si>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</si>
  <si>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</si>
  <si>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</si>
  <si>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</si>
  <si>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</si>
  <si>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</si>
  <si>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</si>
  <si>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</si>
  <si>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</si>
  <si>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</si>
  <si>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</si>
  <si>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</si>
  <si>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</si>
  <si>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</si>
  <si>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</si>
  <si>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</si>
  <si>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</si>
  <si>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</si>
  <si>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</si>
  <si>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</si>
  <si>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</si>
  <si>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</si>
  <si>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</si>
  <si>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</si>
  <si>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</si>
  <si>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</si>
  <si>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</si>
  <si>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</si>
  <si>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</si>
  <si>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</si>
  <si>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</si>
  <si>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</si>
  <si>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</si>
  <si>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</si>
  <si>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</si>
  <si>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</si>
  <si>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</si>
  <si>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</si>
  <si>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</si>
  <si>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</si>
  <si>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</si>
  <si>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</si>
  <si>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</si>
  <si>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</si>
  <si>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</si>
  <si>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</si>
  <si>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</si>
  <si>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</si>
  <si>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</si>
  <si>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</si>
  <si>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</si>
  <si>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</si>
  <si>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</si>
  <si>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</si>
  <si>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</si>
  <si>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</si>
  <si>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</si>
  <si>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</si>
  <si>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</si>
  <si>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</si>
  <si>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</si>
  <si>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</si>
  <si>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</si>
  <si>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</si>
  <si>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</si>
  <si>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</si>
  <si>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</si>
  <si>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</si>
  <si>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</si>
  <si>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</si>
  <si>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</si>
  <si>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</si>
  <si>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</si>
  <si>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</si>
  <si>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</si>
  <si>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</si>
  <si>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</si>
  <si>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</si>
  <si>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</si>
  <si>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</si>
  <si>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</si>
  <si>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</si>
  <si>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</si>
  <si>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</si>
  <si>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</si>
  <si>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</si>
  <si>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</si>
  <si>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</si>
  <si>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</si>
  <si>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</si>
  <si>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</si>
  <si>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</si>
  <si>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</si>
  <si>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</si>
  <si>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</si>
  <si>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</si>
  <si>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</si>
  <si>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</si>
  <si>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</si>
  <si>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</si>
  <si>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</si>
  <si>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</si>
  <si>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</si>
  <si>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</si>
  <si>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</si>
  <si>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</si>
  <si>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</si>
  <si>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</si>
  <si>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</si>
  <si>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</si>
  <si>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</si>
  <si>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</si>
  <si>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</si>
  <si>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</si>
  <si>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</si>
  <si>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</si>
  <si>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</si>
  <si>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</si>
  <si>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</si>
  <si>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</si>
  <si>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</si>
  <si>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</si>
  <si>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</si>
  <si>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</si>
  <si>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</si>
  <si>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</si>
  <si>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</si>
  <si>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</si>
  <si>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</si>
  <si>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</si>
  <si>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</si>
  <si>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</si>
  <si>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</si>
  <si>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</si>
  <si>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</si>
  <si>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</si>
  <si>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</si>
  <si>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</si>
  <si>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</si>
  <si>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</si>
  <si>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</si>
  <si>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</si>
  <si>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</si>
  <si>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</si>
  <si>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</si>
  <si>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</si>
  <si>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</si>
  <si>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</si>
  <si>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</si>
  <si>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</si>
  <si>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</si>
  <si>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</si>
  <si>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</si>
  <si>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</si>
  <si>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</si>
  <si>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</si>
  <si>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</si>
  <si>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</si>
  <si>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</si>
  <si>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</si>
  <si>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</si>
  <si>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</si>
  <si>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</si>
  <si>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</si>
  <si>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</si>
  <si>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</si>
  <si>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</si>
  <si>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</si>
  <si>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</si>
  <si>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</si>
  <si>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</si>
  <si>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</si>
  <si>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</si>
  <si>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</si>
  <si>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</si>
  <si>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</si>
  <si>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</si>
  <si>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</si>
  <si>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</si>
  <si>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</si>
  <si>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</si>
  <si>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</si>
  <si>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</si>
  <si>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</si>
  <si>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</si>
  <si>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</si>
  <si>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</si>
  <si>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</si>
  <si>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</si>
  <si>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</si>
  <si>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</si>
  <si>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</si>
  <si>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</si>
  <si>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</si>
  <si>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</si>
  <si>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</si>
  <si>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</si>
  <si>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</si>
  <si>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</si>
  <si>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</si>
  <si>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</si>
  <si>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</si>
  <si>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</si>
  <si>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</si>
  <si>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</si>
  <si>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</si>
  <si>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</si>
  <si>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</si>
  <si>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</si>
  <si>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</si>
  <si>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</si>
  <si>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</si>
  <si>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</si>
  <si>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</si>
  <si>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</si>
  <si>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</si>
  <si>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</si>
  <si>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</si>
  <si>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</si>
  <si>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</si>
  <si>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</si>
  <si>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</si>
  <si>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</si>
  <si>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</si>
  <si>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</si>
  <si>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</si>
  <si>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</si>
  <si>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</si>
  <si>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</si>
  <si>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</si>
  <si>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</si>
  <si>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</si>
  <si>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</si>
  <si>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</si>
  <si>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</si>
  <si>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</si>
  <si>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</si>
  <si>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</si>
  <si>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</si>
  <si>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</si>
  <si>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</si>
  <si>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</si>
  <si>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</si>
  <si>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</si>
  <si>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</si>
  <si>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</si>
  <si>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</si>
  <si>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</si>
  <si>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</si>
  <si>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</si>
  <si>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</si>
  <si>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</si>
  <si>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</si>
  <si>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</si>
  <si>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</si>
  <si>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</si>
  <si>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</si>
  <si>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</si>
  <si>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</si>
  <si>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</si>
  <si>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</si>
  <si>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</si>
  <si>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</si>
  <si>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</si>
  <si>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</si>
  <si>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</si>
  <si>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</si>
  <si>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</si>
  <si>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</si>
  <si>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</si>
  <si>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</si>
  <si>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</si>
  <si>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</si>
  <si>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</si>
  <si>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</si>
  <si>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</si>
  <si>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</si>
  <si>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</si>
  <si>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</si>
  <si>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</si>
  <si>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</si>
  <si>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</si>
  <si>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</si>
  <si>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</si>
  <si>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</si>
  <si>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</si>
  <si>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</si>
  <si>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</si>
  <si>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</si>
  <si>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</si>
  <si>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</si>
  <si>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</si>
  <si>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</si>
  <si>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</si>
  <si>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</si>
  <si>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</si>
  <si>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</si>
  <si>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</si>
  <si>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</si>
  <si>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</si>
  <si>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</si>
  <si>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</si>
  <si>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</si>
  <si>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</si>
  <si>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</si>
  <si>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</si>
  <si>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</si>
  <si>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</si>
  <si>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</si>
  <si>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</si>
  <si>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</si>
  <si>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</si>
  <si>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</si>
  <si>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</si>
  <si>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</si>
  <si>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</si>
  <si>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</si>
  <si>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</si>
  <si>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</si>
  <si>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</si>
  <si>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</si>
  <si>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</si>
  <si>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</si>
  <si>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</si>
  <si>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</si>
  <si>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</si>
  <si>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</si>
  <si>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</si>
  <si>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</si>
  <si>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</si>
  <si>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</si>
  <si>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</si>
  <si>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</si>
  <si>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</si>
  <si>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</si>
  <si>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</si>
  <si>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</si>
  <si>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</si>
  <si>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</si>
  <si>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</si>
  <si>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</si>
  <si>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</si>
  <si>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</si>
  <si>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</si>
  <si>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</si>
  <si>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</si>
  <si>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</si>
  <si>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</si>
  <si>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</si>
  <si>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</si>
  <si>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</si>
  <si>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</si>
  <si>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</si>
  <si>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</si>
  <si>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</si>
  <si>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</si>
  <si>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</si>
  <si>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</si>
  <si>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</si>
  <si>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</si>
  <si>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</si>
  <si>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</si>
  <si>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</si>
  <si>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</si>
  <si>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</si>
  <si>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</si>
  <si>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</si>
  <si>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</si>
  <si>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</si>
  <si>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</si>
  <si>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</si>
  <si>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</si>
  <si>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</si>
  <si>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</si>
  <si>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</si>
  <si>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</si>
  <si>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</si>
  <si>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</si>
  <si>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</si>
  <si>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</si>
  <si>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</si>
  <si>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</si>
  <si>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</si>
  <si>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</si>
  <si>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</si>
  <si>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</si>
  <si>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</si>
  <si>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</si>
  <si>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</si>
  <si>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</si>
  <si>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</si>
  <si>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</si>
  <si>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</si>
  <si>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</si>
  <si>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</si>
  <si>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</si>
  <si>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</si>
  <si>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</si>
  <si>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</si>
  <si>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</si>
  <si>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</si>
  <si>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</si>
  <si>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</si>
  <si>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</si>
  <si>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</si>
  <si>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</si>
  <si>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</si>
  <si>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</si>
  <si>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</si>
  <si>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</si>
  <si>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</si>
  <si>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</si>
  <si>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</si>
  <si>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</si>
  <si>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</si>
  <si>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</si>
  <si>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</si>
  <si>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</si>
  <si>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</si>
  <si>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</si>
  <si>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</si>
  <si>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</si>
  <si>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</si>
  <si>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</si>
  <si>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</si>
  <si>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</si>
  <si>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</si>
  <si>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</si>
  <si>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</si>
  <si>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</si>
  <si>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</si>
  <si>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</si>
  <si>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</si>
  <si>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</si>
  <si>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</si>
  <si>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</si>
  <si>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</si>
  <si>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</si>
  <si>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</si>
  <si>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</si>
  <si>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</si>
  <si>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</si>
  <si>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</si>
  <si>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</si>
  <si>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</si>
  <si>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</si>
  <si>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</si>
  <si>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</si>
  <si>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</si>
  <si>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</si>
  <si>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</si>
  <si>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</si>
  <si>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</si>
  <si>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</si>
  <si>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</si>
  <si>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</si>
  <si>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</si>
  <si>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</si>
  <si>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</si>
  <si>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</si>
  <si>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</si>
  <si>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</si>
  <si>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</si>
  <si>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</si>
  <si>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</si>
  <si>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</si>
  <si>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</si>
  <si>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</si>
  <si>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</si>
  <si>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</si>
  <si>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</si>
  <si>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</si>
  <si>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</si>
  <si>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</si>
  <si>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</si>
  <si>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</si>
  <si>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</si>
  <si>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</si>
  <si>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</si>
  <si>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</si>
  <si>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</si>
  <si>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</si>
  <si>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</si>
  <si>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</si>
  <si>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</si>
  <si>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</si>
  <si>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</si>
  <si>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</si>
  <si>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</si>
  <si>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</si>
  <si>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</si>
  <si>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</si>
  <si>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</si>
  <si>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</si>
  <si>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</si>
  <si>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</si>
  <si>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</si>
  <si>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</si>
  <si>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</si>
  <si>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</si>
  <si>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</si>
  <si>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</si>
  <si>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</si>
  <si>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</si>
  <si>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</si>
  <si>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</si>
  <si>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</si>
  <si>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</si>
  <si>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</si>
  <si>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</si>
  <si>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</si>
  <si>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</si>
  <si>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</si>
  <si>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</si>
  <si>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</si>
  <si>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</si>
  <si>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</si>
  <si>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</si>
  <si>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</si>
  <si>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</si>
  <si>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</si>
  <si>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</si>
  <si>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</si>
  <si>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</si>
  <si>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</si>
  <si>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</si>
  <si>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</si>
  <si>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</si>
  <si>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</si>
  <si>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</si>
  <si>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</si>
  <si>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</si>
  <si>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</si>
  <si>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</si>
  <si>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</si>
  <si>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</si>
  <si>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</si>
  <si>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</si>
  <si>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</si>
  <si>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</si>
  <si>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</si>
  <si>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</si>
  <si>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</si>
  <si>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</si>
  <si>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</si>
  <si>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</si>
  <si>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</si>
  <si>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</si>
  <si>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</si>
  <si>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</si>
  <si>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</si>
  <si>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</si>
  <si>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</si>
  <si>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</si>
  <si>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</si>
  <si>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</si>
  <si>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</si>
  <si>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</si>
  <si>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</si>
  <si>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</si>
  <si>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</si>
  <si>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</si>
  <si>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</si>
  <si>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</si>
  <si>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</si>
  <si>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</si>
  <si>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</si>
  <si>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</si>
  <si>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</si>
  <si>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</si>
  <si>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</si>
  <si>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</si>
  <si>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</si>
  <si>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</si>
  <si>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</si>
  <si>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</si>
  <si>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</si>
  <si>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</si>
  <si>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</si>
  <si>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</si>
  <si>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</si>
  <si>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</si>
  <si>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</si>
  <si>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</si>
  <si>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</si>
  <si>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</si>
  <si>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</si>
  <si>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</si>
  <si>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</si>
  <si>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</si>
  <si>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</si>
  <si>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</si>
  <si>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</si>
  <si>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</si>
  <si>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</si>
  <si>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</si>
  <si>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</si>
  <si>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</si>
  <si>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</si>
  <si>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</si>
  <si>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</si>
  <si>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</si>
  <si>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</si>
  <si>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</si>
  <si>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</si>
  <si>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</si>
  <si>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</si>
  <si>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</si>
  <si>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</si>
  <si>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</si>
  <si>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</si>
  <si>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</si>
  <si>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</si>
  <si>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</si>
  <si>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</si>
  <si>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</si>
  <si>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</si>
  <si>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</si>
  <si>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</si>
  <si>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</si>
  <si>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</si>
  <si>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</si>
  <si>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</si>
  <si>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</si>
  <si>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</si>
  <si>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</si>
  <si>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</si>
  <si>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</si>
  <si>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</si>
  <si>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</si>
  <si>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</si>
  <si>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</si>
  <si>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</si>
  <si>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</si>
  <si>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</si>
  <si>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</si>
  <si>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</si>
  <si>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</si>
  <si>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</si>
  <si>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</si>
  <si>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</si>
  <si>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</si>
  <si>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</si>
  <si>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</si>
  <si>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</si>
  <si>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</si>
  <si>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</si>
  <si>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</si>
  <si>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</si>
  <si>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</si>
  <si>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</si>
  <si>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</si>
  <si>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</si>
  <si>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</si>
  <si>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</si>
  <si>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</si>
  <si>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</si>
  <si>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</si>
  <si>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</si>
  <si>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</si>
  <si>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</si>
  <si>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</si>
  <si>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</si>
  <si>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</si>
  <si>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</si>
  <si>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</si>
  <si>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</si>
  <si>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</si>
  <si>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</si>
  <si>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</si>
  <si>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</si>
  <si>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</si>
  <si>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</si>
  <si>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</si>
  <si>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</si>
  <si>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</si>
  <si>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</si>
  <si>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</si>
  <si>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</si>
  <si>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</si>
  <si>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</si>
  <si>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</si>
  <si>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</si>
  <si>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</si>
  <si>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</si>
  <si>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</si>
  <si>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</si>
  <si>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</si>
  <si>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</si>
  <si>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</si>
  <si>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</si>
  <si>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</si>
  <si>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</si>
  <si>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</si>
  <si>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</si>
  <si>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</si>
  <si>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</si>
  <si>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</si>
  <si>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</si>
  <si>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</si>
  <si>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</si>
  <si>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</si>
  <si>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</si>
  <si>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</si>
  <si>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</si>
  <si>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</si>
  <si>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</si>
  <si>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</si>
  <si>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</si>
  <si>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</si>
  <si>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</si>
  <si>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</si>
  <si>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</si>
  <si>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</si>
  <si>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</si>
  <si>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</si>
  <si>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</si>
  <si>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</si>
  <si>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</si>
  <si>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</si>
  <si>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</si>
  <si>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</si>
  <si>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</si>
  <si>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</si>
  <si>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</si>
  <si>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</si>
  <si>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</si>
  <si>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</si>
  <si>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</si>
  <si>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</si>
  <si>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</si>
  <si>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</si>
  <si>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</si>
  <si>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</si>
  <si>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</si>
  <si>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</si>
  <si>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</si>
  <si>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</si>
  <si>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</si>
  <si>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</si>
  <si>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</si>
  <si>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</si>
  <si>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</si>
  <si>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</si>
  <si>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</si>
  <si>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</si>
  <si>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</si>
  <si>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</si>
  <si>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</si>
  <si>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</si>
  <si>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</si>
  <si>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</si>
  <si>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</si>
  <si>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</si>
  <si>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</si>
  <si>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</si>
  <si>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</si>
  <si>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</si>
  <si>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</si>
  <si>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</si>
  <si>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</si>
  <si>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</si>
  <si>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</si>
  <si>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</si>
  <si>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</si>
  <si>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</si>
  <si>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</si>
  <si>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</si>
  <si>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</si>
  <si>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</si>
  <si>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</si>
  <si>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</si>
  <si>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</si>
  <si>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</si>
  <si>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</si>
  <si>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</si>
  <si>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</si>
  <si>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</si>
  <si>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</si>
  <si>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</si>
  <si>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</si>
  <si>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</si>
  <si>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</si>
  <si>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</si>
  <si>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</si>
  <si>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</si>
  <si>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</si>
  <si>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</si>
  <si>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</si>
  <si>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</si>
  <si>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</si>
  <si>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</si>
  <si>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</si>
  <si>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</si>
  <si>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</si>
  <si>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</si>
  <si>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</si>
  <si>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</si>
  <si>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</si>
  <si>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</si>
  <si>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</si>
  <si>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</si>
  <si>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</si>
  <si>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</si>
  <si>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</si>
  <si>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</si>
  <si>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</si>
  <si>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</si>
  <si>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</si>
  <si>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</si>
  <si>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</si>
  <si>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</si>
  <si>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</si>
  <si>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</si>
  <si>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</si>
  <si>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</si>
  <si>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</si>
  <si>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</si>
  <si>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</si>
  <si>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</si>
  <si>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</si>
  <si>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</si>
  <si>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</si>
  <si>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</si>
  <si>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</si>
  <si>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</si>
  <si>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</si>
  <si>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</si>
  <si>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</si>
  <si>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</si>
  <si>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</si>
  <si>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</si>
  <si>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</si>
  <si>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</si>
  <si>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</si>
  <si>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</si>
  <si>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</si>
  <si>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</si>
  <si>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</si>
  <si>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</si>
  <si>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</si>
  <si>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</si>
  <si>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</si>
  <si>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</si>
  <si>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</si>
  <si>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</si>
  <si>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</si>
  <si>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</si>
  <si>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</si>
  <si>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</si>
  <si>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</si>
  <si>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</si>
  <si>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</si>
  <si>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</si>
  <si>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</si>
  <si>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</si>
  <si>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</si>
  <si>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</si>
  <si>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</si>
  <si>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</si>
  <si>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</si>
  <si>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</si>
  <si>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</si>
  <si>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</si>
  <si>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</si>
  <si>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</si>
  <si>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</si>
  <si>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</si>
  <si>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</si>
  <si>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</si>
  <si>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</si>
  <si>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</si>
  <si>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</si>
  <si>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</si>
  <si>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</si>
  <si>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</si>
  <si>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</si>
  <si>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</si>
  <si>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</si>
  <si>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</si>
  <si>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</si>
  <si>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</si>
  <si>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</si>
  <si>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</si>
  <si>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</si>
  <si>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</si>
  <si>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</si>
  <si>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</si>
  <si>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</si>
  <si>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</si>
  <si>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</si>
  <si>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</si>
  <si>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</si>
  <si>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</si>
  <si>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</si>
  <si>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</si>
  <si>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</si>
  <si>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</si>
  <si>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</si>
  <si>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</si>
  <si>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</si>
  <si>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</si>
  <si>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</si>
  <si>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</si>
  <si>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</si>
  <si>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</si>
  <si>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</si>
  <si>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</si>
  <si>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</si>
  <si>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</si>
  <si>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</si>
  <si>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</si>
  <si>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</si>
  <si>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</si>
  <si>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</si>
  <si>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</si>
  <si>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</si>
  <si>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</si>
  <si>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</si>
  <si>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</si>
  <si>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</si>
  <si>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</si>
  <si>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</si>
  <si>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</si>
  <si>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</si>
  <si>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</si>
  <si>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</si>
  <si>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</si>
  <si>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</si>
  <si>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</si>
  <si>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</si>
  <si>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</si>
  <si>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</si>
  <si>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</si>
  <si>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</si>
  <si>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</si>
  <si>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</si>
  <si>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</si>
  <si>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</si>
  <si>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</si>
  <si>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</si>
  <si>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</si>
  <si>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</si>
  <si>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</si>
  <si>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</si>
  <si>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</si>
  <si>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</si>
  <si>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</si>
  <si>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</si>
  <si>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</si>
  <si>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</si>
  <si>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</si>
  <si>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</si>
  <si>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</si>
  <si>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</si>
  <si>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</si>
  <si>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</si>
  <si>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</si>
  <si>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</si>
  <si>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</si>
  <si>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</si>
  <si>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</si>
  <si>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</si>
  <si>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</si>
  <si>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</si>
  <si>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</si>
  <si>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</si>
  <si>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</si>
  <si>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</si>
  <si>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</si>
  <si>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</si>
  <si>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</si>
  <si>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</si>
  <si>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</si>
  <si>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</si>
  <si>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</si>
  <si>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</si>
  <si>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</si>
  <si>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</si>
  <si>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</si>
  <si>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</si>
  <si>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</si>
  <si>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</si>
  <si>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</si>
  <si>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</si>
  <si>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</si>
  <si>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</si>
  <si>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</si>
  <si>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</si>
  <si>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</si>
  <si>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</si>
  <si>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</si>
  <si>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</si>
  <si>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</si>
  <si>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</si>
  <si>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</si>
  <si>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</si>
  <si>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</si>
  <si>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</si>
  <si>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</si>
  <si>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</si>
  <si>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</si>
  <si>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</si>
  <si>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</si>
  <si>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</si>
  <si>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</si>
  <si>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</si>
  <si>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</si>
  <si>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</si>
  <si>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</si>
  <si>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</si>
  <si>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</si>
  <si>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</si>
  <si>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</si>
  <si>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</si>
  <si>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</si>
  <si>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</si>
  <si>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</si>
  <si>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</si>
  <si>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</si>
  <si>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</si>
  <si>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</si>
  <si>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</si>
  <si>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</si>
  <si>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</si>
  <si>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</si>
  <si>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</si>
  <si>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</si>
  <si>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</si>
  <si>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</si>
  <si>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</si>
  <si>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</si>
  <si>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</si>
  <si>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</si>
  <si>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</si>
  <si>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</si>
  <si>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</si>
  <si>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</si>
  <si>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</si>
  <si>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</si>
  <si>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</si>
  <si>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</si>
  <si>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</si>
  <si>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</si>
  <si>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</si>
  <si>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</si>
  <si>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</si>
  <si>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</si>
  <si>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</si>
  <si>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</si>
  <si>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</si>
  <si>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</si>
  <si>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</si>
  <si>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</si>
  <si>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</si>
  <si>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</si>
  <si>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</si>
  <si>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</si>
  <si>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</si>
  <si>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</si>
  <si>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</si>
  <si>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</si>
  <si>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</si>
  <si>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</si>
  <si>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</si>
  <si>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</si>
  <si>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</si>
  <si>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</si>
  <si>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</si>
  <si>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</si>
  <si>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</si>
  <si>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</si>
  <si>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</si>
  <si>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</si>
  <si>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</si>
  <si>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</si>
  <si>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</si>
  <si>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</si>
  <si>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</si>
  <si>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</si>
  <si>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</si>
  <si>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</si>
  <si>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</si>
  <si>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</si>
  <si>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</si>
  <si>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</si>
  <si>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</si>
  <si>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</si>
  <si>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</si>
  <si>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</si>
  <si>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</si>
  <si>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</si>
  <si>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</si>
  <si>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</si>
  <si>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</si>
  <si>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</si>
  <si>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</si>
  <si>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</si>
  <si>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</si>
  <si>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</si>
  <si>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</si>
  <si>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</si>
  <si>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</si>
  <si>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</si>
  <si>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</si>
  <si>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</si>
  <si>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</si>
  <si>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</si>
  <si>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</si>
  <si>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</si>
  <si>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</si>
  <si>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</si>
  <si>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</si>
  <si>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</si>
  <si>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</si>
  <si>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</si>
  <si>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</si>
  <si>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</si>
  <si>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</si>
  <si>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</si>
  <si>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</si>
  <si>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</si>
  <si>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</si>
  <si>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</si>
  <si>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</si>
  <si>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</si>
  <si>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</si>
  <si>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</si>
  <si>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</si>
  <si>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</si>
  <si>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</si>
  <si>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</si>
  <si>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</si>
  <si>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</si>
  <si>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</si>
  <si>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</si>
  <si>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</si>
  <si>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</si>
  <si>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</si>
  <si>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</si>
  <si>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</si>
  <si>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</si>
  <si>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</si>
  <si>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</si>
  <si>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</si>
  <si>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</si>
  <si>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</si>
  <si>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</si>
  <si>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</si>
  <si>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</si>
  <si>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</si>
  <si>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</si>
  <si>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</si>
  <si>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</si>
  <si>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</si>
  <si>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</si>
  <si>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</si>
  <si>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</si>
  <si>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</si>
  <si>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</si>
  <si>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</si>
  <si>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</si>
  <si>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</si>
  <si>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</si>
  <si>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</si>
  <si>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</si>
  <si>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</si>
  <si>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</si>
  <si>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</si>
  <si>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</si>
  <si>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</si>
  <si>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</si>
  <si>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</si>
  <si>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</si>
  <si>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</si>
  <si>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</si>
  <si>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</si>
  <si>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</si>
  <si>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</si>
  <si>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</si>
  <si>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</si>
  <si>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</si>
  <si>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</si>
  <si>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</si>
  <si>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</si>
  <si>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</si>
  <si>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</si>
  <si>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</si>
  <si>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</si>
  <si>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</si>
  <si>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</si>
  <si>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</si>
  <si>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</si>
  <si>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</si>
  <si>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</si>
  <si>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</si>
  <si>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</si>
  <si>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</si>
  <si>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</si>
  <si>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</si>
  <si>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</si>
  <si>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</si>
  <si>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</si>
  <si>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</si>
  <si>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</si>
  <si>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</si>
  <si>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</si>
  <si>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</si>
  <si>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</si>
  <si>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</si>
  <si>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</si>
  <si>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</si>
  <si>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</si>
  <si>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</si>
  <si>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</si>
  <si>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</si>
  <si>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</si>
  <si>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</si>
  <si>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</si>
  <si>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</si>
  <si>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</si>
  <si>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</si>
  <si>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</si>
  <si>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</si>
  <si>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</si>
  <si>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</si>
  <si>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</si>
  <si>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</si>
  <si>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</si>
  <si>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</si>
  <si>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</si>
  <si>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</si>
  <si>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</si>
  <si>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</si>
  <si>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</si>
  <si>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</si>
  <si>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</si>
  <si>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</si>
  <si>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</si>
  <si>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</si>
  <si>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</si>
  <si>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</si>
  <si>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</si>
  <si>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</si>
  <si>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</si>
  <si>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</si>
  <si>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</si>
  <si>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</si>
  <si>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</si>
  <si>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</si>
  <si>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</si>
  <si>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</si>
  <si>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</si>
  <si>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</si>
  <si>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</si>
  <si>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</si>
  <si>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</si>
  <si>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</si>
  <si>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</si>
  <si>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</si>
  <si>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</si>
  <si>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</si>
  <si>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</si>
  <si>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</si>
  <si>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</si>
  <si>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</si>
  <si>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</si>
  <si>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</si>
  <si>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</si>
  <si>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</si>
  <si>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</si>
  <si>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</si>
  <si>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</si>
  <si>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</si>
  <si>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</si>
  <si>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</si>
  <si>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</si>
  <si>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</si>
  <si>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</si>
  <si>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</si>
  <si>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</si>
  <si>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</si>
  <si>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</si>
  <si>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</si>
  <si>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</si>
  <si>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</si>
  <si>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</si>
  <si>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</si>
  <si>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</si>
  <si>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</si>
  <si>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</si>
  <si>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</si>
  <si>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</si>
  <si>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</si>
  <si>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</si>
  <si>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</si>
  <si>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</si>
  <si>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</si>
  <si>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</si>
  <si>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</si>
  <si>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</si>
  <si>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</si>
  <si>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</si>
  <si>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</si>
  <si>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</si>
  <si>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</si>
  <si>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</si>
  <si>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</si>
  <si>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</si>
  <si>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</si>
  <si>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</si>
  <si>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</si>
  <si>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</si>
  <si>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</si>
  <si>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</si>
  <si>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</si>
  <si>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</si>
  <si>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</si>
  <si>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</si>
  <si>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</si>
  <si>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</si>
  <si>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</si>
  <si>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</si>
  <si>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</si>
  <si>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</si>
  <si>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</si>
  <si>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</si>
  <si>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</si>
  <si>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</si>
  <si>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</si>
  <si>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</si>
  <si>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</si>
  <si>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</si>
  <si>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</si>
  <si>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</si>
  <si>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</si>
  <si>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</si>
  <si>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</si>
  <si>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</si>
  <si>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</si>
  <si>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</si>
  <si>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</si>
  <si>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</si>
  <si>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</si>
  <si>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</si>
  <si>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</si>
  <si>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</si>
  <si>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</si>
  <si>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</si>
  <si>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</si>
  <si>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</si>
  <si>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</si>
  <si>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</si>
  <si>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</si>
  <si>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</si>
  <si>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</si>
  <si>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</si>
  <si>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</si>
  <si>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</si>
  <si>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</si>
  <si>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</si>
  <si>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</si>
  <si>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</si>
  <si>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</si>
  <si>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</si>
  <si>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</si>
  <si>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</si>
  <si>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</si>
  <si>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</si>
  <si>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</si>
  <si>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</si>
  <si>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</si>
  <si>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</si>
  <si>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</si>
  <si>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</si>
  <si>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</si>
  <si>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</si>
  <si>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</si>
  <si>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</si>
  <si>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</si>
  <si>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</si>
  <si>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</si>
  <si>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</si>
  <si>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</si>
  <si>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</si>
  <si>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</si>
  <si>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</si>
  <si>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</si>
  <si>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</si>
  <si>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</si>
  <si>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</si>
  <si>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</si>
  <si>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</si>
  <si>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</si>
  <si>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</si>
  <si>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</si>
  <si>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</si>
  <si>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</si>
  <si>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</si>
  <si>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</si>
  <si>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</si>
  <si>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</si>
  <si>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</si>
  <si>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</si>
  <si>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</si>
  <si>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</si>
  <si>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</si>
  <si>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</si>
  <si>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</si>
  <si>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</si>
  <si>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</si>
  <si>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</si>
  <si>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</si>
  <si>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</si>
  <si>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</si>
  <si>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</si>
  <si>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</si>
  <si>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</si>
  <si>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</si>
  <si>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</si>
  <si>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</si>
  <si>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</si>
  <si>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</si>
  <si>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</si>
  <si>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</si>
  <si>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</si>
  <si>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</si>
  <si>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</si>
  <si>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</si>
  <si>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</si>
  <si>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</si>
  <si>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</si>
  <si>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</si>
  <si>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</si>
  <si>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</si>
  <si>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</si>
  <si>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</si>
  <si>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</si>
  <si>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</si>
  <si>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</si>
  <si>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</si>
  <si>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</si>
  <si>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</si>
  <si>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</si>
  <si>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</si>
  <si>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</si>
  <si>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</si>
  <si>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</si>
  <si>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</si>
  <si>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</si>
  <si>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</si>
  <si>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</si>
  <si>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</si>
  <si>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</si>
  <si>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</si>
  <si>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</si>
  <si>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</si>
  <si>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</si>
  <si>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</si>
  <si>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</si>
  <si>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</si>
  <si>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</si>
  <si>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</si>
  <si>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</si>
  <si>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</si>
  <si>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</si>
  <si>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</si>
  <si>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</si>
  <si>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</si>
  <si>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</si>
  <si>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</si>
  <si>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</si>
  <si>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</si>
  <si>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</si>
  <si>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</si>
  <si>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</si>
  <si>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</si>
  <si>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</si>
  <si>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</si>
  <si>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</si>
  <si>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</si>
  <si>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</si>
  <si>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</si>
  <si>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</si>
  <si>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</si>
  <si>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</si>
  <si>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</si>
  <si>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</si>
  <si>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</si>
  <si>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</si>
  <si>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</si>
  <si>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</si>
  <si>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</si>
  <si>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</si>
  <si>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</si>
  <si>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</si>
  <si>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</si>
  <si>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</si>
  <si>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</si>
  <si>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</si>
  <si>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</si>
  <si>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</si>
  <si>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</si>
  <si>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</si>
  <si>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</si>
  <si>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</si>
  <si>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</si>
  <si>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</si>
  <si>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</si>
  <si>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</si>
  <si>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</si>
  <si>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</si>
  <si>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</si>
  <si>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</si>
  <si>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</si>
  <si>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</si>
  <si>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</si>
  <si>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</si>
  <si>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</si>
  <si>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</si>
  <si>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</si>
  <si>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</si>
  <si>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</si>
  <si>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</si>
  <si>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</si>
  <si>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</si>
  <si>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</si>
  <si>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</si>
  <si>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</si>
  <si>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</si>
  <si>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</si>
  <si>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</si>
  <si>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</si>
  <si>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</si>
  <si>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</si>
  <si>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</si>
  <si>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</si>
  <si>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</si>
  <si>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</si>
  <si>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</si>
  <si>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</si>
  <si>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</si>
  <si>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</si>
  <si>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</si>
  <si>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</si>
  <si>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</si>
  <si>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</si>
  <si>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</si>
  <si>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</si>
  <si>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</si>
  <si>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</si>
  <si>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</si>
  <si>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</si>
  <si>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</si>
  <si>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</si>
  <si>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</si>
  <si>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</si>
  <si>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</si>
  <si>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</si>
  <si>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</si>
  <si>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</si>
  <si>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</si>
  <si>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</si>
  <si>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</si>
  <si>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</si>
  <si>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</si>
  <si>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</si>
  <si>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</si>
  <si>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</si>
  <si>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</si>
  <si>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</si>
  <si>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</si>
  <si>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</si>
  <si>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</si>
  <si>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</si>
  <si>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</si>
  <si>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</si>
  <si>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</si>
  <si>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</si>
  <si>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</si>
  <si>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</si>
  <si>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</si>
  <si>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</si>
  <si>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</si>
  <si>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</si>
  <si>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</si>
  <si>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</si>
  <si>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</si>
  <si>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</si>
  <si>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</si>
  <si>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</si>
  <si>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</si>
  <si>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</si>
  <si>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</si>
  <si>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</si>
  <si>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</si>
  <si>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</si>
  <si>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</si>
  <si>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</si>
  <si>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</si>
  <si>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</si>
  <si>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</si>
  <si>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</si>
  <si>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</si>
  <si>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</si>
  <si>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</si>
  <si>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</si>
  <si>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</si>
  <si>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</si>
  <si>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</si>
  <si>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</si>
  <si>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</si>
  <si>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</si>
  <si>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</si>
  <si>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</si>
  <si>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</si>
  <si>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</si>
  <si>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</si>
  <si>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</si>
  <si>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</si>
  <si>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</si>
  <si>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</si>
  <si>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</si>
  <si>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</si>
  <si>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</si>
  <si>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</si>
  <si>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</si>
  <si>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</si>
  <si>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</si>
  <si>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</si>
  <si>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</si>
  <si>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</si>
  <si>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</si>
  <si>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</si>
  <si>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</si>
  <si>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</si>
  <si>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</si>
  <si>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</si>
  <si>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</si>
  <si>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</si>
  <si>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</si>
  <si>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</si>
  <si>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</si>
  <si>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</si>
  <si>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</si>
  <si>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</si>
  <si>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</si>
  <si>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</si>
  <si>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</si>
  <si>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</si>
  <si>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</si>
  <si>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</si>
  <si>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</si>
  <si>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</si>
  <si>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</si>
  <si>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</si>
  <si>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</si>
  <si>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</si>
  <si>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</si>
  <si>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</si>
  <si>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</si>
  <si>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</si>
  <si>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</si>
  <si>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</si>
  <si>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</si>
  <si>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</si>
  <si>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</si>
  <si>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</si>
  <si>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</si>
  <si>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</si>
  <si>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</si>
  <si>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</si>
  <si>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</si>
  <si>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</si>
  <si>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</si>
  <si>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</si>
  <si>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</si>
  <si>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</si>
  <si>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</si>
  <si>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</si>
  <si>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</si>
  <si>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</si>
  <si>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</si>
  <si>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</si>
  <si>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</si>
  <si>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</si>
  <si>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</si>
  <si>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</si>
  <si>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</si>
  <si>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</si>
  <si>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</si>
  <si>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</si>
  <si>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</si>
  <si>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</si>
  <si>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</si>
  <si>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</si>
  <si>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</si>
  <si>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</si>
  <si>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</si>
  <si>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</si>
  <si>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</si>
  <si>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</si>
  <si>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</si>
  <si>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</si>
  <si>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</si>
  <si>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</si>
  <si>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</si>
  <si>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</si>
  <si>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</si>
  <si>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</si>
  <si>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</si>
  <si>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</si>
  <si>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</si>
  <si>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</si>
  <si>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</si>
  <si>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</si>
  <si>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</si>
  <si>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</si>
  <si>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</si>
  <si>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</si>
  <si>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</si>
  <si>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</si>
  <si>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</si>
  <si>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</si>
  <si>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</si>
  <si>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</si>
  <si>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</si>
  <si>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</si>
  <si>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</si>
  <si>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</si>
  <si>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</si>
  <si>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</si>
  <si>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</si>
  <si>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</si>
  <si>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</si>
  <si>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</si>
  <si>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</si>
  <si>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</si>
  <si>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</si>
  <si>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</si>
  <si>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</si>
  <si>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</si>
  <si>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</si>
  <si>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</si>
  <si>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</si>
  <si>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</si>
  <si>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</si>
  <si>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</si>
  <si>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</si>
  <si>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</si>
  <si>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</si>
  <si>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</si>
  <si>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</si>
  <si>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</si>
  <si>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</si>
  <si>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</si>
  <si>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</si>
  <si>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</si>
  <si>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</si>
  <si>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</si>
  <si>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</si>
  <si>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</si>
  <si>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</si>
  <si>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</si>
  <si>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</si>
  <si>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</si>
  <si>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</si>
  <si>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</si>
  <si>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</si>
  <si>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</si>
  <si>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</si>
  <si>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</si>
  <si>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</si>
  <si>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</si>
  <si>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</si>
  <si>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</si>
  <si>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</si>
  <si>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</si>
  <si>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</si>
  <si>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</si>
  <si>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</si>
  <si>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</si>
  <si>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</si>
  <si>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</si>
  <si>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</si>
  <si>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</si>
  <si>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</si>
  <si>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</si>
  <si>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</si>
  <si>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</si>
  <si>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</si>
  <si>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</si>
  <si>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</si>
  <si>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</si>
  <si>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</si>
  <si>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</si>
  <si>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</si>
  <si>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</si>
  <si>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</si>
  <si>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</si>
  <si>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</si>
  <si>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</si>
  <si>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</si>
  <si>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</si>
  <si>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</si>
  <si>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</si>
  <si>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</si>
  <si>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</si>
  <si>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</si>
  <si>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</si>
  <si>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</si>
  <si>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</si>
  <si>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</si>
  <si>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</si>
  <si>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</si>
  <si>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</si>
  <si>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</si>
  <si>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</si>
  <si>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</si>
  <si>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</si>
  <si>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</si>
  <si>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</si>
  <si>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</si>
  <si>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</si>
  <si>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</si>
  <si>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</si>
  <si>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</si>
  <si>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</si>
  <si>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</si>
  <si>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</si>
  <si>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</si>
  <si>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</si>
  <si>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</si>
  <si>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</si>
  <si>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</si>
  <si>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</si>
  <si>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</si>
  <si>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</si>
  <si>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</si>
  <si>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</si>
  <si>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</si>
  <si>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</si>
  <si>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</si>
  <si>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</si>
  <si>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</si>
  <si>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</si>
  <si>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</si>
  <si>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</si>
  <si>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</si>
  <si>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</si>
  <si>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</si>
  <si>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</si>
  <si>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</si>
  <si>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</si>
  <si>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</si>
  <si>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</si>
  <si>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</si>
  <si>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</si>
  <si>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</si>
  <si>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</si>
  <si>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</si>
  <si>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</si>
  <si>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</si>
  <si>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</si>
  <si>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</si>
  <si>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</si>
  <si>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</si>
  <si>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</si>
  <si>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</si>
  <si>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</si>
  <si>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</si>
  <si>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</si>
  <si>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</si>
  <si>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</si>
  <si>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</si>
  <si>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</si>
  <si>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</si>
  <si>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</si>
  <si>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</si>
  <si>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</si>
  <si>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</si>
  <si>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</si>
  <si>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</si>
  <si>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</si>
  <si>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</si>
  <si>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</si>
  <si>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</si>
  <si>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</si>
  <si>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</si>
  <si>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</si>
  <si>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</si>
  <si>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</si>
  <si>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</si>
  <si>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</si>
  <si>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</si>
  <si>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</si>
  <si>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</si>
  <si>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</si>
  <si>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</si>
  <si>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</si>
  <si>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</si>
  <si>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</si>
  <si>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</si>
  <si>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</si>
  <si>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</si>
  <si>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</si>
  <si>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</si>
  <si>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</si>
  <si>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</si>
  <si>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</si>
  <si>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</si>
  <si>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</si>
  <si>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</si>
  <si>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</si>
  <si>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</si>
  <si>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</si>
  <si>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</si>
  <si>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</si>
  <si>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</si>
  <si>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</si>
  <si>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</si>
  <si>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</si>
  <si>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</si>
  <si>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</si>
  <si>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</si>
  <si>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</si>
  <si>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</si>
  <si>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</si>
  <si>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</si>
  <si>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</si>
  <si>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</si>
  <si>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</si>
  <si>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</si>
  <si>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</si>
  <si>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</si>
  <si>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</si>
  <si>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</si>
  <si>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</si>
  <si>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</si>
  <si>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</si>
  <si>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</si>
  <si>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</si>
  <si>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</si>
  <si>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</si>
  <si>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</si>
  <si>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</si>
  <si>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</si>
  <si>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</si>
  <si>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</si>
  <si>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</si>
  <si>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</si>
  <si>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</si>
  <si>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</si>
  <si>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</si>
  <si>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</si>
  <si>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</si>
  <si>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</si>
  <si>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</si>
  <si>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</si>
  <si>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</si>
  <si>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</si>
  <si>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</si>
  <si>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</si>
  <si>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</si>
  <si>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</si>
  <si>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</si>
  <si>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</si>
  <si>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</si>
  <si>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</si>
  <si>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</si>
  <si>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</si>
  <si>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</si>
  <si>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</si>
  <si>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</si>
  <si>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</si>
  <si>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</si>
  <si>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</si>
  <si>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</si>
  <si>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</si>
  <si>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</si>
  <si>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</si>
  <si>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</si>
  <si>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</si>
  <si>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</si>
  <si>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</si>
  <si>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</si>
  <si>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</si>
  <si>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</si>
  <si>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</si>
  <si>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</si>
  <si>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</si>
  <si>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</si>
  <si>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</si>
  <si>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</si>
  <si>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</si>
  <si>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</si>
  <si>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</si>
  <si>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</si>
  <si>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</si>
  <si>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</si>
  <si>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</si>
  <si>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</si>
  <si>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</si>
  <si>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</si>
  <si>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</si>
  <si>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</si>
  <si>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</si>
  <si>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</si>
  <si>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</si>
  <si>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</si>
  <si>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</si>
  <si>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</si>
  <si>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</si>
  <si>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</si>
  <si>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</si>
  <si>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</si>
  <si>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</si>
  <si>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</si>
  <si>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</si>
  <si>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</si>
  <si>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</si>
  <si>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</si>
  <si>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</si>
  <si>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</si>
  <si>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</si>
  <si>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</si>
  <si>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</si>
  <si>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</si>
  <si>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</si>
  <si>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</si>
  <si>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</si>
  <si>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</si>
  <si>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</si>
  <si>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</si>
  <si>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</si>
  <si>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</si>
  <si>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</si>
  <si>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</si>
  <si>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</si>
  <si>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</si>
  <si>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</si>
  <si>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</si>
  <si>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</si>
  <si>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</si>
  <si>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</si>
  <si>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</si>
  <si>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</si>
  <si>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</si>
  <si>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</si>
  <si>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</si>
  <si>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</si>
  <si>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</si>
  <si>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</si>
  <si>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</si>
  <si>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</si>
  <si>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</si>
  <si>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</si>
  <si>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</si>
  <si>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</si>
  <si>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</si>
  <si>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</si>
  <si>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</si>
  <si>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</si>
  <si>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</si>
  <si>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</si>
  <si>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</si>
  <si>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</si>
  <si>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</si>
  <si>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</si>
  <si>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</si>
  <si>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</si>
  <si>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</si>
  <si>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</si>
  <si>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</si>
  <si>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</si>
  <si>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</si>
  <si>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</si>
  <si>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</si>
  <si>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</si>
  <si>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</si>
  <si>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</si>
  <si>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</si>
  <si>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</si>
  <si>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</si>
  <si>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</si>
  <si>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</si>
  <si>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</si>
  <si>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</si>
  <si>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</si>
  <si>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</si>
  <si>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</si>
  <si>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</si>
  <si>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</si>
  <si>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</si>
  <si>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</si>
  <si>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</si>
  <si>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</si>
  <si>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</si>
  <si>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</si>
  <si>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</si>
  <si>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</si>
  <si>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</si>
  <si>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</si>
  <si>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</si>
  <si>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</si>
  <si>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</si>
  <si>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</si>
  <si>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</si>
  <si>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</si>
  <si>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</si>
  <si>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</si>
  <si>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</si>
  <si>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</si>
  <si>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</si>
  <si>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</si>
  <si>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</si>
  <si>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</si>
  <si>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</si>
  <si>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</si>
  <si>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</si>
  <si>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</si>
  <si>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</si>
  <si>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</si>
  <si>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</si>
  <si>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</si>
  <si>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</si>
  <si>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</si>
  <si>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</si>
  <si>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</si>
  <si>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</si>
  <si>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</si>
  <si>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</si>
  <si>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</si>
  <si>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</si>
  <si>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</si>
  <si>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</si>
  <si>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</si>
  <si>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</si>
  <si>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</si>
  <si>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</si>
  <si>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</si>
  <si>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</si>
  <si>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</si>
  <si>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</si>
  <si>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</si>
  <si>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</si>
  <si>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</si>
  <si>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</si>
  <si>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</si>
  <si>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</si>
  <si>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</si>
  <si>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</si>
  <si>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</si>
  <si>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</si>
  <si>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</si>
  <si>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</si>
  <si>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</si>
  <si>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</si>
  <si>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</si>
  <si>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</si>
  <si>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</si>
  <si>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</si>
  <si>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</si>
  <si>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</si>
  <si>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</si>
  <si>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</si>
  <si>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</si>
  <si>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</si>
  <si>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</si>
  <si>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</si>
  <si>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</si>
  <si>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</si>
  <si>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</si>
  <si>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</si>
  <si>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</si>
  <si>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</si>
  <si>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</si>
  <si>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</si>
  <si>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</si>
  <si>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</si>
  <si>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</si>
  <si>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</si>
  <si>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</si>
  <si>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</si>
  <si>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</si>
  <si>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</si>
  <si>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</si>
  <si>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</si>
  <si>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</si>
  <si>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</si>
  <si>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</si>
  <si>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</si>
  <si>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</si>
  <si>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</si>
  <si>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</si>
  <si>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</si>
  <si>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</si>
  <si>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</si>
  <si>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</si>
  <si>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</si>
  <si>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</si>
  <si>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</si>
  <si>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</si>
  <si>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</si>
  <si>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</si>
  <si>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</si>
  <si>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</si>
  <si>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</si>
  <si>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</si>
  <si>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</si>
  <si>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</si>
  <si>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</si>
  <si>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</si>
  <si>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</si>
  <si>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</si>
  <si>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</si>
  <si>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</si>
  <si>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</si>
  <si>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</si>
  <si>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</si>
  <si>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</si>
  <si>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</si>
  <si>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</si>
  <si>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</si>
  <si>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</si>
  <si>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</si>
  <si>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</si>
  <si>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</si>
  <si>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</si>
  <si>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</si>
  <si>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</si>
  <si>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</si>
  <si>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</si>
  <si>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</si>
  <si>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</si>
  <si>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</si>
  <si>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</si>
  <si>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</si>
  <si>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</si>
  <si>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</si>
  <si>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</si>
  <si>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</si>
  <si>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</si>
  <si>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</si>
  <si>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</si>
  <si>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</si>
  <si>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</si>
  <si>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</si>
  <si>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</si>
  <si>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</si>
  <si>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</si>
  <si>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</si>
  <si>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</si>
  <si>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</si>
  <si>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</si>
  <si>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</si>
  <si>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</si>
  <si>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</si>
  <si>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</si>
  <si>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</si>
  <si>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</si>
  <si>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</si>
  <si>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</si>
  <si>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</si>
  <si>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</si>
  <si>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</si>
  <si>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</si>
  <si>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</si>
  <si>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</si>
  <si>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</si>
  <si>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</si>
  <si>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</si>
  <si>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</si>
  <si>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</si>
  <si>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</si>
  <si>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</si>
  <si>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</si>
  <si>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</si>
  <si>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</si>
  <si>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</si>
  <si>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</si>
  <si>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</si>
  <si>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</si>
  <si>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</si>
  <si>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</si>
  <si>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</si>
  <si>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</si>
  <si>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</si>
  <si>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</si>
  <si>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</si>
  <si>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</si>
  <si>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</si>
  <si>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</si>
  <si>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</si>
  <si>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</si>
  <si>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</si>
  <si>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</si>
  <si>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</si>
  <si>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</si>
  <si>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</si>
  <si>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</si>
  <si>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</si>
  <si>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</si>
  <si>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</si>
  <si>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</si>
  <si>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</si>
  <si>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</si>
  <si>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</si>
  <si>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</si>
  <si>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</si>
  <si>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</si>
  <si>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</si>
  <si>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</si>
  <si>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</si>
  <si>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</si>
  <si>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</si>
  <si>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</si>
  <si>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</si>
  <si>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</si>
  <si>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</si>
  <si>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</si>
  <si>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</si>
  <si>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</si>
  <si>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</si>
  <si>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</si>
  <si>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</si>
  <si>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</si>
  <si>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</si>
  <si>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</si>
  <si>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</si>
  <si>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</si>
  <si>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</si>
  <si>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</si>
  <si>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</si>
  <si>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</si>
  <si>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</si>
  <si>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</si>
  <si>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</si>
  <si>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</si>
  <si>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</si>
  <si>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</si>
  <si>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</si>
  <si>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</si>
  <si>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</si>
  <si>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</si>
  <si>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</si>
  <si>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</si>
  <si>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</si>
  <si>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</si>
  <si>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</si>
  <si>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</si>
  <si>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</si>
  <si>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</si>
  <si>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</si>
  <si>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</si>
  <si>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</si>
  <si>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</si>
  <si>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</si>
  <si>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</si>
  <si>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</si>
  <si>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</si>
  <si>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</si>
  <si>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</si>
  <si>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</si>
  <si>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</si>
  <si>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</si>
  <si>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</si>
  <si>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</si>
  <si>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</si>
  <si>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</si>
  <si>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</si>
  <si>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</si>
  <si>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</si>
  <si>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</si>
  <si>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</si>
  <si>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</si>
  <si>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</si>
  <si>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</si>
  <si>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</si>
  <si>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</si>
  <si>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</si>
  <si>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</si>
  <si>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</si>
  <si>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</si>
  <si>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</si>
  <si>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</si>
  <si>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</si>
  <si>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</si>
  <si>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</si>
  <si>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</si>
  <si>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</si>
  <si>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</si>
  <si>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</si>
  <si>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</si>
  <si>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</si>
  <si>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</si>
  <si>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</si>
  <si>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</si>
  <si>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</si>
  <si>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</si>
  <si>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</si>
  <si>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</si>
  <si>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</si>
  <si>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</si>
  <si>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</si>
  <si>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</si>
  <si>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</si>
  <si>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</si>
  <si>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</si>
  <si>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</si>
  <si>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</si>
  <si>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</si>
  <si>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</si>
  <si>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</si>
  <si>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</si>
  <si>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</si>
  <si>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</si>
  <si>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</si>
  <si>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</si>
  <si>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</si>
  <si>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</si>
  <si>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</si>
  <si>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</si>
  <si>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</si>
  <si>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</si>
  <si>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</si>
  <si>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</si>
  <si>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</si>
  <si>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</si>
  <si>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</si>
  <si>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</si>
  <si>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</si>
  <si>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</si>
  <si>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</si>
  <si>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</si>
  <si>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</si>
  <si>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</si>
  <si>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</si>
  <si>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</si>
  <si>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</si>
  <si>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</si>
  <si>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</si>
  <si>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</si>
  <si>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</si>
  <si>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</si>
  <si>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</si>
  <si>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</si>
  <si>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</si>
  <si>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</si>
  <si>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</si>
  <si>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</si>
  <si>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</si>
  <si>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</si>
  <si>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</si>
  <si>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</si>
  <si>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</si>
  <si>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</si>
  <si>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</si>
  <si>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</si>
  <si>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</si>
  <si>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</si>
  <si>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</si>
  <si>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</si>
  <si>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</si>
  <si>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</si>
  <si>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</si>
  <si>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</si>
  <si>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</si>
  <si>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</si>
  <si>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</si>
  <si>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</si>
  <si>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</si>
  <si>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</si>
  <si>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</si>
  <si>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</si>
  <si>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</si>
  <si>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</si>
  <si>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</si>
  <si>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</si>
  <si>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</si>
  <si>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</si>
  <si>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</si>
  <si>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</si>
  <si>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</si>
  <si>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</si>
  <si>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</si>
  <si>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</si>
  <si>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</si>
  <si>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</si>
  <si>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</si>
  <si>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</si>
  <si>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</si>
  <si>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</si>
  <si>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</si>
  <si>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</si>
  <si>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</si>
  <si>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</si>
  <si>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</si>
  <si>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</si>
  <si>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</si>
  <si>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</si>
  <si>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</si>
  <si>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</si>
  <si>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</si>
  <si>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</si>
  <si>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</si>
  <si>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</si>
  <si>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</si>
  <si>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</si>
  <si>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</si>
  <si>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</si>
  <si>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</si>
  <si>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</si>
  <si>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</si>
  <si>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</si>
  <si>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</si>
  <si>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</si>
  <si>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</si>
  <si>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</si>
  <si>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</si>
  <si>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</si>
  <si>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</si>
  <si>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</si>
  <si>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</si>
  <si>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</si>
  <si>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</si>
  <si>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</si>
  <si>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</si>
  <si>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</si>
  <si>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</si>
  <si>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</si>
  <si>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</si>
  <si>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</si>
  <si>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</si>
  <si>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</si>
  <si>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</si>
  <si>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</si>
  <si>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</si>
  <si>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</si>
  <si>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</si>
  <si>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</si>
  <si>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</si>
  <si>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</si>
  <si>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</si>
  <si>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</si>
  <si>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</si>
  <si>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</si>
  <si>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</si>
  <si>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</si>
  <si>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</si>
  <si>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</si>
  <si>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</si>
  <si>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</si>
  <si>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</si>
  <si>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</si>
  <si>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</si>
  <si>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</si>
  <si>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</si>
  <si>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</si>
  <si>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</si>
  <si>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</si>
  <si>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</si>
  <si>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</si>
  <si>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</si>
  <si>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</si>
  <si>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</si>
  <si>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</si>
  <si>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</si>
  <si>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</si>
  <si>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</si>
  <si>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</si>
  <si>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</si>
  <si>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</si>
  <si>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</si>
  <si>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</si>
  <si>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</si>
  <si>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</si>
  <si>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</si>
  <si>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</si>
  <si>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</si>
  <si>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</si>
  <si>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</si>
  <si>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</si>
  <si>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</si>
  <si>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</si>
  <si>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</si>
  <si>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</si>
  <si>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</si>
  <si>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</si>
  <si>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</si>
  <si>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</si>
  <si>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</si>
  <si>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</si>
  <si>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</si>
  <si>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</si>
  <si>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</si>
  <si>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</si>
  <si>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</si>
  <si>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</si>
  <si>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</si>
  <si>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</si>
  <si>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</si>
  <si>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</si>
  <si>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</si>
  <si>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</si>
  <si>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</si>
  <si>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</si>
  <si>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</si>
  <si>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</si>
  <si>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</si>
  <si>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</si>
  <si>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</si>
  <si>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</si>
  <si>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</si>
  <si>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</si>
  <si>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</si>
  <si>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</si>
  <si>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</si>
  <si>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</si>
  <si>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</si>
  <si>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</si>
  <si>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</si>
  <si>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</si>
  <si>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</si>
  <si>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</si>
  <si>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</si>
  <si>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</si>
  <si>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</si>
  <si>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</si>
  <si>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</si>
  <si>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</si>
  <si>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</si>
  <si>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</si>
  <si>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</si>
  <si>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</si>
  <si>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</si>
  <si>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</si>
  <si>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</si>
  <si>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</si>
  <si>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</si>
  <si>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</si>
  <si>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</si>
  <si>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</si>
  <si>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</si>
  <si>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</si>
  <si>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</si>
  <si>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</si>
  <si>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</si>
  <si>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</si>
  <si>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</si>
  <si>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</si>
  <si>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</si>
  <si>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</si>
  <si>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</si>
  <si>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</si>
  <si>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</si>
  <si>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</si>
  <si>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</si>
  <si>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</si>
  <si>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</si>
  <si>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</si>
  <si>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</si>
  <si>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</si>
  <si>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</si>
  <si>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</si>
  <si>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</si>
  <si>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</si>
  <si>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</si>
  <si>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</si>
  <si>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</si>
  <si>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</si>
  <si>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</si>
  <si>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</si>
  <si>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</si>
  <si>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</si>
  <si>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</si>
  <si>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</si>
  <si>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</si>
  <si>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</si>
  <si>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</si>
  <si>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</si>
  <si>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</si>
  <si>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</si>
  <si>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</si>
  <si>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</si>
  <si>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</si>
  <si>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</si>
  <si>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</si>
  <si>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</si>
  <si>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</si>
  <si>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</si>
  <si>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</si>
  <si>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</si>
  <si>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</si>
  <si>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</si>
  <si>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</si>
  <si>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</si>
  <si>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</si>
  <si>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</si>
  <si>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</si>
  <si>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</si>
  <si>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</si>
  <si>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</si>
  <si>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</si>
  <si>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</si>
  <si>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</si>
  <si>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</si>
  <si>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</si>
  <si>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</si>
  <si>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</si>
  <si>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</si>
  <si>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</si>
  <si>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</si>
  <si>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</si>
  <si>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</si>
  <si>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</si>
  <si>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</si>
  <si>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</si>
  <si>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</si>
  <si>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</si>
  <si>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</si>
  <si>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</si>
  <si>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</si>
  <si>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</si>
  <si>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</si>
  <si>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</si>
  <si>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</si>
  <si>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</si>
  <si>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</si>
  <si>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</si>
  <si>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</si>
  <si>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</si>
  <si>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</si>
  <si>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</si>
  <si>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</si>
  <si>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</si>
  <si>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</si>
  <si>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</si>
  <si>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</si>
  <si>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</si>
  <si>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</si>
  <si>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</si>
  <si>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</si>
  <si>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</si>
  <si>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</si>
  <si>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</si>
  <si>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</si>
  <si>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</si>
  <si>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</si>
  <si>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</si>
  <si>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</si>
  <si>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</si>
  <si>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</si>
  <si>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</si>
  <si>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</si>
  <si>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</si>
  <si>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</si>
  <si>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</si>
  <si>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</si>
  <si>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</si>
  <si>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</si>
  <si>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</si>
  <si>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</si>
  <si>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</si>
  <si>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</si>
  <si>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</si>
  <si>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</si>
  <si>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</si>
  <si>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</si>
  <si>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</si>
  <si>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</si>
  <si>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</si>
  <si>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</si>
  <si>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</si>
  <si>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</si>
  <si>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</si>
  <si>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</si>
  <si>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</si>
  <si>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</si>
  <si>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</si>
  <si>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</si>
  <si>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</si>
  <si>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</si>
  <si>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</si>
  <si>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</si>
  <si>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</si>
  <si>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</si>
  <si>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</si>
  <si>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</si>
  <si>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</si>
  <si>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</si>
  <si>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</si>
  <si>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</si>
  <si>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</si>
  <si>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</si>
  <si>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</si>
  <si>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</si>
  <si>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</si>
  <si>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</si>
  <si>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</si>
  <si>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</si>
  <si>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</si>
  <si>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</si>
  <si>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</si>
  <si>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</si>
  <si>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</si>
  <si>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</si>
  <si>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</si>
  <si>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</si>
  <si>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</si>
  <si>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</si>
  <si>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</si>
  <si>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</si>
  <si>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</si>
  <si>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</si>
  <si>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</si>
  <si>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</si>
  <si>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</si>
  <si>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</si>
  <si>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</si>
  <si>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</si>
  <si>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</si>
  <si>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</si>
  <si>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</si>
  <si>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</si>
  <si>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</si>
  <si>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</si>
  <si>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</si>
  <si>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</si>
  <si>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</si>
  <si>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</si>
  <si>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</si>
  <si>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</si>
  <si>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</si>
  <si>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</si>
  <si>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</si>
  <si>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</si>
  <si>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</si>
  <si>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</si>
  <si>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</si>
  <si>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</si>
  <si>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</si>
  <si>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</si>
  <si>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</si>
  <si>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</si>
  <si>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</si>
  <si>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</si>
  <si>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</si>
  <si>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</si>
  <si>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</si>
  <si>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</si>
  <si>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</si>
  <si>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</si>
  <si>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</si>
  <si>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</si>
  <si>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</si>
  <si>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</si>
  <si>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</si>
  <si>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</si>
  <si>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</si>
  <si>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</si>
  <si>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</si>
  <si>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</si>
  <si>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</si>
  <si>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</si>
  <si>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</si>
  <si>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</si>
  <si>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</si>
  <si>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</si>
  <si>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</si>
  <si>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</si>
  <si>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</si>
  <si>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</si>
  <si>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</si>
  <si>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</si>
  <si>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</si>
  <si>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</si>
  <si>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</si>
  <si>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</si>
  <si>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</si>
  <si>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</si>
  <si>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</si>
  <si>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</si>
  <si>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</si>
  <si>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</si>
  <si>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</si>
  <si>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</si>
  <si>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</si>
  <si>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</si>
  <si>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</si>
  <si>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</si>
  <si>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</si>
  <si>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</si>
  <si>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</si>
  <si>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</si>
  <si>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</si>
  <si>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</si>
  <si>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</si>
  <si>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</si>
  <si>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</si>
  <si>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</si>
  <si>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</si>
  <si>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</si>
  <si>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</si>
  <si>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</si>
  <si>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</si>
  <si>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</si>
  <si>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</si>
  <si>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</si>
  <si>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</si>
  <si>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</si>
  <si>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</si>
  <si>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</si>
  <si>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</si>
  <si>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</si>
  <si>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</si>
  <si>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</si>
  <si>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</si>
  <si>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</si>
  <si>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</si>
  <si>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</si>
  <si>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</si>
  <si>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</si>
  <si>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</si>
  <si>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</si>
  <si>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</si>
  <si>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</si>
  <si>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</si>
  <si>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</si>
  <si>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</si>
  <si>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</si>
  <si>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</si>
  <si>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</si>
  <si>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</si>
  <si>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</si>
  <si>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</si>
  <si>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</si>
  <si>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</si>
  <si>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</si>
  <si>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</si>
  <si>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</si>
  <si>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</si>
  <si>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</si>
  <si>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</si>
  <si>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</si>
  <si>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</si>
  <si>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</si>
  <si>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</si>
  <si>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</si>
  <si>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</si>
  <si>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</si>
  <si>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</si>
  <si>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</si>
  <si>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</si>
  <si>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</si>
  <si>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</si>
  <si>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</si>
  <si>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</si>
  <si>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</si>
  <si>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</si>
  <si>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</si>
  <si>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</si>
  <si>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</si>
  <si>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</si>
  <si>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</si>
  <si>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</si>
  <si>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</si>
  <si>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</si>
  <si>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</si>
  <si>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</si>
  <si>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</si>
  <si>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</si>
  <si>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</si>
  <si>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</si>
  <si>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</si>
  <si>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</si>
  <si>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</si>
  <si>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</si>
  <si>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</si>
  <si>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</si>
  <si>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</si>
  <si>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</si>
  <si>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</si>
  <si>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</si>
  <si>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</si>
  <si>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</si>
  <si>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</si>
  <si>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</si>
  <si>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</si>
  <si>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</si>
  <si>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</si>
  <si>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</si>
  <si>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</si>
  <si>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</si>
  <si>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</si>
  <si>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</si>
  <si>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</si>
  <si>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</si>
  <si>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</si>
  <si>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</si>
  <si>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</si>
  <si>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</si>
  <si>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</si>
  <si>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</si>
  <si>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</si>
  <si>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</si>
  <si>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</si>
  <si>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</si>
  <si>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</si>
  <si>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</si>
  <si>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</si>
  <si>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</si>
  <si>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</si>
  <si>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</si>
  <si>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</si>
  <si>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</si>
  <si>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</si>
  <si>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</si>
  <si>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</si>
  <si>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</si>
  <si>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</si>
  <si>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</si>
  <si>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</si>
  <si>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</si>
  <si>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</si>
  <si>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</si>
  <si>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</si>
  <si>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</si>
  <si>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</si>
  <si>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</si>
  <si>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</si>
  <si>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</si>
  <si>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</si>
  <si>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</si>
  <si>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</si>
  <si>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</si>
  <si>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</si>
  <si>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</si>
  <si>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</si>
  <si>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</si>
  <si>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</si>
  <si>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</si>
  <si>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</si>
  <si>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</si>
  <si>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</si>
  <si>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</si>
  <si>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</si>
  <si>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</si>
  <si>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</si>
  <si>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</si>
  <si>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</si>
  <si>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</si>
  <si>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</si>
  <si>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</si>
  <si>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</si>
  <si>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</si>
  <si>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</si>
  <si>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</si>
  <si>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</si>
  <si>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</si>
  <si>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</si>
  <si>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</si>
  <si>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</si>
  <si>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</si>
  <si>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</si>
  <si>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</si>
  <si>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</si>
  <si>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</si>
  <si>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</si>
  <si>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</si>
  <si>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</si>
  <si>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</si>
  <si>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</si>
  <si>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</si>
  <si>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</si>
  <si>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</si>
  <si>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</si>
  <si>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</si>
  <si>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</si>
  <si>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</si>
  <si>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</si>
  <si>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</si>
  <si>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</si>
  <si>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</si>
  <si>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</si>
  <si>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</si>
  <si>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</si>
  <si>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</si>
  <si>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</si>
  <si>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</si>
  <si>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</si>
  <si>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</si>
  <si>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</si>
  <si>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</si>
  <si>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</si>
  <si>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</si>
  <si>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</si>
  <si>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</si>
  <si>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</si>
  <si>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</si>
  <si>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</si>
  <si>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</si>
  <si>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</si>
  <si>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</si>
  <si>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</si>
  <si>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</si>
  <si>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</si>
  <si>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</si>
  <si>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</si>
  <si>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</si>
  <si>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</si>
  <si>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</si>
  <si>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</si>
  <si>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</si>
  <si>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</si>
  <si>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</si>
  <si>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</si>
  <si>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</si>
  <si>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</si>
  <si>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</si>
  <si>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</si>
  <si>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</si>
  <si>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</si>
  <si>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</si>
  <si>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</si>
  <si>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</si>
  <si>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</si>
  <si>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</si>
  <si>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</si>
  <si>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</si>
  <si>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</si>
  <si>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</si>
  <si>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</si>
  <si>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</si>
  <si>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</si>
  <si>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</si>
  <si>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</si>
  <si>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</si>
  <si>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</si>
  <si>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</si>
  <si>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</si>
  <si>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</si>
  <si>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</si>
  <si>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</si>
  <si>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</si>
  <si>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</si>
  <si>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</si>
  <si>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</si>
  <si>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</si>
  <si>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</si>
  <si>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</si>
  <si>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</si>
  <si>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</si>
  <si>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</si>
  <si>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</si>
  <si>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</si>
  <si>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</si>
  <si>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</si>
  <si>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</si>
  <si>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</si>
  <si>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</si>
  <si>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</si>
  <si>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</si>
  <si>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</si>
  <si>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</si>
  <si>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</si>
  <si>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</si>
  <si>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</si>
  <si>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</si>
  <si>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</si>
  <si>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</si>
  <si>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</si>
  <si>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</si>
  <si>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</si>
  <si>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</si>
  <si>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</si>
  <si>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</si>
  <si>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</si>
  <si>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</si>
  <si>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</si>
  <si>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</si>
  <si>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</si>
  <si>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</si>
  <si>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</si>
  <si>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</si>
  <si>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</si>
  <si>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</si>
  <si>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</si>
  <si>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</si>
  <si>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</si>
  <si>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</si>
  <si>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</si>
  <si>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</si>
  <si>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</si>
  <si>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</si>
  <si>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</si>
  <si>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</si>
  <si>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</si>
  <si>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</si>
  <si>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</si>
  <si>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</si>
  <si>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</si>
  <si>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</si>
  <si>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</si>
  <si>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</si>
  <si>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</si>
  <si>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</si>
  <si>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</si>
  <si>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</si>
  <si>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</si>
  <si>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</si>
  <si>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</si>
  <si>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</si>
  <si>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</si>
  <si>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</si>
  <si>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</si>
  <si>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</si>
  <si>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</si>
  <si>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</si>
  <si>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</si>
  <si>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</si>
  <si>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</si>
  <si>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</si>
  <si>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</si>
  <si>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</si>
  <si>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</si>
  <si>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</si>
  <si>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</si>
  <si>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</si>
  <si>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</si>
  <si>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</si>
  <si>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</si>
  <si>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</si>
  <si>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</si>
  <si>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</si>
  <si>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</si>
  <si>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</si>
  <si>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</si>
  <si>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</si>
  <si>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</si>
  <si>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</si>
  <si>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</si>
  <si>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</si>
  <si>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</si>
  <si>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</si>
  <si>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</si>
  <si>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</si>
  <si>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</si>
  <si>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</si>
  <si>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</si>
  <si>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</si>
  <si>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</si>
  <si>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</si>
  <si>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</si>
  <si>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</si>
  <si>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</si>
  <si>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</si>
  <si>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</si>
  <si>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</si>
  <si>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</si>
  <si>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</si>
  <si>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</si>
  <si>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</si>
  <si>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</si>
  <si>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</si>
  <si>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</si>
  <si>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</si>
  <si>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</si>
  <si>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</si>
  <si>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</si>
  <si>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</si>
  <si>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</si>
  <si>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</si>
  <si>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</si>
  <si>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</si>
  <si>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</si>
  <si>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</si>
  <si>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</si>
  <si>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</si>
  <si>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</si>
  <si>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</si>
  <si>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</si>
  <si>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</si>
  <si>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</si>
  <si>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</si>
  <si>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</si>
  <si>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</si>
  <si>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</si>
  <si>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</si>
  <si>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</si>
  <si>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</si>
  <si>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</si>
  <si>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</si>
  <si>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</si>
  <si>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</si>
  <si>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</si>
  <si>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</si>
  <si>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</si>
  <si>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</si>
  <si>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</si>
  <si>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</si>
  <si>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</si>
  <si>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</si>
  <si>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</si>
  <si>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</si>
  <si>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</si>
  <si>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</si>
  <si>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</si>
  <si>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</si>
  <si>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</si>
  <si>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</si>
  <si>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</si>
  <si>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</si>
  <si>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</si>
  <si>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</si>
  <si>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</si>
  <si>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</si>
  <si>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</si>
  <si>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</si>
  <si>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</si>
  <si>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</si>
  <si>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</si>
  <si>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</si>
  <si>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</si>
  <si>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</si>
  <si>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</si>
  <si>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</si>
  <si>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</si>
  <si>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</si>
  <si>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</si>
  <si>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</si>
  <si>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</si>
  <si>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</si>
  <si>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</si>
  <si>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</si>
  <si>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</si>
  <si>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</si>
  <si>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</si>
  <si>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</si>
  <si>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</si>
  <si>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</si>
  <si>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</si>
  <si>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</si>
  <si>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</si>
  <si>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</si>
  <si>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</si>
  <si>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</si>
  <si>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</si>
  <si>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</si>
  <si>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</si>
  <si>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</si>
  <si>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</si>
  <si>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</si>
  <si>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</si>
  <si>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</si>
  <si>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</si>
  <si>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</si>
  <si>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</si>
  <si>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</si>
  <si>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</si>
  <si>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</si>
  <si>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</si>
  <si>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</si>
  <si>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</si>
  <si>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</si>
  <si>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</si>
  <si>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</si>
  <si>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</si>
  <si>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</si>
  <si>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</si>
  <si>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</si>
  <si>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</si>
  <si>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</si>
  <si>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</si>
  <si>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</si>
  <si>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</si>
  <si>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</si>
  <si>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</si>
  <si>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</si>
  <si>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</si>
  <si>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</si>
  <si>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</si>
  <si>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</si>
  <si>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</si>
  <si>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</si>
  <si>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</si>
  <si>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</si>
  <si>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</si>
  <si>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</si>
  <si>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</si>
  <si>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</si>
  <si>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</si>
  <si>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</si>
  <si>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</si>
  <si>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</si>
  <si>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</si>
  <si>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</si>
  <si>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</si>
  <si>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</si>
  <si>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</si>
  <si>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</si>
  <si>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</si>
  <si>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</si>
  <si>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</si>
  <si>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</si>
  <si>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</si>
  <si>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</si>
  <si>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</si>
  <si>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</si>
  <si>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</si>
  <si>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</si>
  <si>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</si>
  <si>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</si>
  <si>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</si>
  <si>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</si>
  <si>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</si>
  <si>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</si>
  <si>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</si>
  <si>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</si>
  <si>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</si>
  <si>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</si>
  <si>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</si>
  <si>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</si>
  <si>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</si>
  <si>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</si>
  <si>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</si>
  <si>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</si>
  <si>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</si>
  <si>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</si>
  <si>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</si>
  <si>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</si>
  <si>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</si>
  <si>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</si>
  <si>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</si>
  <si>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</si>
  <si>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</si>
  <si>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</si>
  <si>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</si>
  <si>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</si>
  <si>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</si>
  <si>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</si>
  <si>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</si>
  <si>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</si>
  <si>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</si>
  <si>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</si>
  <si>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</si>
  <si>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</si>
  <si>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</si>
  <si>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</si>
  <si>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</si>
  <si>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</si>
  <si>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</si>
  <si>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</si>
  <si>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</si>
  <si>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</si>
  <si>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</si>
  <si>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</si>
  <si>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</si>
  <si>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</si>
  <si>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</si>
  <si>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</si>
  <si>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</si>
  <si>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</si>
  <si>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</si>
  <si>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</si>
  <si>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</si>
  <si>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</si>
  <si>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</si>
  <si>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</si>
  <si>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</si>
  <si>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</si>
  <si>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</si>
  <si>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</si>
  <si>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</si>
  <si>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</si>
  <si>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</si>
  <si>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</si>
  <si>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</si>
  <si>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</si>
  <si>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</si>
  <si>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</si>
  <si>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</si>
  <si>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</si>
  <si>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</si>
  <si>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</si>
  <si>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</si>
  <si>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</si>
  <si>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</si>
  <si>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</si>
  <si>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</si>
  <si>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</si>
  <si>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</si>
  <si>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</si>
  <si>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</si>
  <si>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</si>
  <si>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</si>
  <si>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</si>
  <si>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</si>
  <si>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</si>
  <si>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</si>
  <si>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</si>
  <si>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</si>
  <si>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</si>
  <si>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</si>
  <si>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</si>
  <si>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</si>
  <si>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</si>
  <si>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</si>
  <si>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</si>
  <si>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</si>
  <si>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</si>
  <si>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</si>
  <si>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</si>
  <si>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</si>
  <si>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</si>
  <si>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</si>
  <si>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</si>
  <si>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</si>
  <si>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</si>
  <si>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</si>
  <si>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</si>
  <si>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</si>
  <si>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</si>
  <si>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</si>
  <si>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</si>
  <si>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</si>
  <si>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</si>
  <si>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</si>
  <si>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</si>
  <si>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</si>
  <si>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</si>
  <si>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</si>
  <si>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</si>
  <si>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</si>
  <si>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</si>
  <si>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</si>
  <si>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</si>
  <si>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</si>
  <si>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</si>
  <si>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</si>
  <si>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</si>
  <si>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</si>
  <si>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</si>
  <si>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</si>
  <si>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</si>
  <si>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</si>
  <si>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</si>
  <si>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</si>
  <si>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</si>
  <si>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</si>
  <si>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</si>
  <si>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</si>
  <si>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</si>
  <si>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</si>
  <si>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</si>
  <si>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</si>
  <si>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</si>
  <si>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</si>
  <si>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</si>
  <si>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</si>
  <si>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</si>
  <si>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</si>
  <si>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</si>
  <si>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</si>
  <si>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</si>
  <si>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</si>
  <si>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</si>
  <si>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</si>
  <si>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</si>
  <si>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</si>
  <si>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</si>
  <si>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</si>
  <si>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</si>
  <si>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</si>
  <si>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</si>
  <si>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</si>
  <si>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</si>
  <si>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</si>
  <si>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</si>
  <si>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</si>
  <si>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</si>
  <si>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</si>
  <si>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</si>
  <si>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</si>
  <si>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</si>
  <si>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</si>
  <si>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</si>
  <si>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</si>
  <si>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</si>
  <si>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</si>
  <si>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</si>
  <si>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</si>
  <si>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</si>
  <si>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</si>
  <si>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</si>
  <si>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</si>
  <si>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</si>
  <si>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</si>
  <si>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</si>
  <si>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</si>
  <si>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</si>
  <si>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</si>
  <si>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</si>
  <si>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</si>
  <si>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</si>
  <si>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</si>
  <si>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</si>
  <si>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</si>
  <si>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</si>
  <si>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</si>
  <si>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</si>
  <si>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</si>
  <si>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</si>
  <si>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</si>
  <si>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</si>
  <si>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</si>
  <si>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</si>
  <si>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</si>
  <si>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</si>
  <si>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</si>
  <si>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</si>
  <si>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</si>
  <si>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</si>
  <si>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</si>
  <si>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</si>
  <si>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</si>
  <si>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</si>
  <si>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</si>
  <si>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</si>
  <si>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</si>
  <si>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</si>
  <si>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</si>
  <si>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</si>
  <si>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</si>
  <si>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</si>
  <si>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</si>
  <si>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</si>
  <si>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</si>
  <si>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</si>
  <si>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</si>
  <si>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</si>
  <si>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</si>
  <si>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</si>
  <si>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</si>
  <si>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</si>
  <si>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</si>
  <si>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</si>
  <si>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</si>
  <si>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</si>
  <si>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</si>
  <si>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</si>
  <si>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</si>
  <si>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</si>
  <si>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</si>
  <si>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</si>
  <si>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</si>
  <si>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</si>
  <si>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</si>
  <si>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</si>
  <si>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</si>
  <si>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</si>
  <si>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</si>
  <si>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</si>
  <si>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</si>
  <si>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</si>
  <si>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</si>
  <si>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</si>
  <si>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</si>
  <si>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</si>
  <si>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</si>
  <si>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</si>
  <si>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</si>
  <si>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</si>
  <si>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</si>
  <si>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</si>
  <si>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</si>
  <si>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</si>
  <si>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</si>
  <si>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</si>
  <si>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</si>
  <si>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</si>
  <si>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</si>
  <si>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</si>
  <si>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</si>
  <si>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</si>
  <si>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</si>
  <si>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</si>
  <si>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</si>
  <si>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</si>
  <si>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</si>
  <si>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</si>
  <si>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</si>
  <si>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</si>
  <si>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</si>
  <si>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</si>
  <si>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</si>
  <si>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</si>
  <si>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</si>
  <si>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</si>
  <si>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</si>
  <si>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</si>
  <si>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</si>
  <si>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</si>
  <si>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</si>
  <si>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</si>
  <si>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</si>
  <si>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</si>
  <si>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</si>
  <si>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</si>
  <si>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</si>
  <si>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</si>
  <si>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</si>
  <si>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</si>
  <si>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</si>
  <si>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</si>
  <si>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</si>
  <si>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</si>
  <si>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</si>
  <si>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</si>
  <si>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</si>
  <si>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</si>
  <si>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</si>
  <si>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</si>
  <si>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</si>
  <si>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</si>
  <si>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</si>
  <si>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</si>
  <si>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</si>
  <si>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</si>
  <si>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</si>
  <si>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</si>
  <si>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</si>
  <si>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</si>
  <si>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</si>
  <si>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</si>
  <si>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</si>
  <si>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</si>
  <si>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</si>
  <si>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</si>
  <si>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</si>
  <si>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</si>
  <si>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</si>
  <si>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</si>
  <si>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</si>
  <si>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</si>
  <si>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</si>
  <si>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</si>
  <si>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</si>
  <si>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</si>
  <si>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</si>
  <si>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</si>
  <si>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</si>
  <si>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</si>
  <si>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</si>
  <si>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</si>
  <si>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</si>
  <si>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</si>
  <si>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</si>
  <si>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</si>
  <si>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</si>
  <si>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</si>
  <si>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</si>
  <si>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</si>
  <si>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</si>
  <si>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</si>
  <si>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</si>
  <si>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</si>
  <si>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</si>
  <si>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</si>
  <si>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</si>
  <si>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</si>
  <si>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</si>
  <si>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</si>
  <si>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</si>
  <si>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</si>
  <si>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</si>
  <si>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</si>
  <si>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</si>
  <si>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</si>
  <si>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</si>
  <si>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</si>
  <si>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</si>
  <si>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</si>
  <si>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</si>
  <si>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</si>
  <si>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</si>
  <si>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</si>
  <si>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</si>
  <si>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</si>
  <si>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</si>
  <si>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</si>
  <si>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</si>
  <si>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</si>
  <si>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</si>
  <si>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</si>
  <si>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</si>
  <si>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</si>
  <si>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</si>
  <si>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</si>
  <si>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</si>
  <si>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</si>
  <si>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</si>
  <si>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</si>
  <si>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</si>
  <si>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</si>
  <si>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</si>
  <si>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</si>
  <si>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</si>
  <si>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</si>
  <si>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</si>
  <si>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</si>
  <si>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</si>
  <si>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</si>
  <si>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</si>
  <si>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</si>
  <si>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</si>
  <si>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</si>
  <si>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</si>
  <si>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</si>
  <si>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</si>
  <si>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</si>
  <si>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</si>
  <si>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</si>
  <si>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</si>
  <si>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</si>
  <si>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</si>
  <si>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</si>
  <si>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</si>
  <si>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</si>
  <si>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</si>
  <si>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</si>
  <si>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</si>
  <si>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</si>
  <si>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</si>
  <si>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</si>
  <si>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</si>
  <si>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</si>
  <si>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</si>
  <si>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</si>
  <si>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</si>
  <si>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</si>
  <si>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</si>
  <si>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</si>
  <si>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</si>
  <si>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</si>
  <si>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</si>
  <si>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</si>
  <si>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</si>
  <si>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</si>
  <si>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</si>
  <si>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</si>
  <si>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</si>
  <si>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</si>
  <si>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</si>
  <si>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</si>
  <si>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</si>
  <si>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</si>
  <si>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</si>
  <si>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</si>
  <si>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</si>
  <si>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</si>
  <si>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</si>
  <si>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</si>
  <si>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</si>
  <si>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</si>
  <si>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</si>
  <si>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</si>
  <si>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</si>
  <si>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</si>
  <si>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</si>
  <si>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</si>
  <si>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</si>
  <si>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</si>
  <si>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</si>
  <si>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</si>
  <si>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</si>
  <si>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</si>
  <si>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</si>
  <si>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</si>
  <si>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</si>
  <si>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</si>
  <si>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</si>
  <si>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</si>
  <si>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</si>
  <si>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</si>
  <si>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</si>
  <si>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</si>
  <si>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</si>
  <si>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</si>
  <si>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</si>
  <si>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</si>
  <si>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</si>
  <si>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</si>
  <si>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</si>
  <si>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</si>
  <si>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</si>
  <si>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</si>
  <si>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</si>
  <si>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</si>
  <si>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</si>
  <si>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</si>
  <si>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</si>
  <si>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</si>
  <si>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</si>
  <si>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</si>
  <si>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</si>
  <si>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</si>
  <si>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</si>
  <si>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</si>
  <si>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</si>
  <si>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</si>
  <si>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</si>
  <si>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</si>
  <si>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</si>
  <si>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</si>
  <si>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</si>
  <si>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</si>
  <si>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</si>
  <si>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</si>
  <si>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</si>
  <si>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</si>
  <si>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</si>
  <si>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</si>
  <si>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</si>
  <si>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</si>
  <si>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</si>
  <si>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</si>
  <si>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</si>
  <si>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</si>
  <si>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</si>
  <si>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</si>
  <si>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</si>
  <si>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</si>
  <si>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</si>
  <si>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</si>
  <si>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</si>
  <si>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</si>
  <si>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</si>
  <si>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</si>
  <si>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</si>
  <si>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</si>
  <si>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</si>
  <si>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</si>
  <si>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</si>
  <si>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</si>
  <si>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</si>
  <si>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</si>
  <si>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</si>
  <si>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</si>
  <si>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</si>
  <si>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</si>
  <si>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</si>
  <si>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</si>
  <si>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</si>
  <si>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</si>
  <si>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</si>
  <si>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</si>
  <si>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</si>
  <si>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</si>
  <si>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</si>
  <si>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</si>
  <si>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</si>
  <si>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</si>
  <si>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</si>
  <si>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</si>
  <si>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</si>
  <si>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</si>
  <si>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</si>
  <si>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</si>
  <si>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</si>
  <si>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</si>
  <si>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</si>
  <si>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</si>
  <si>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</si>
  <si>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</si>
  <si>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</si>
  <si>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</si>
  <si>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</si>
  <si>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</si>
  <si>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</si>
  <si>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</si>
  <si>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</si>
  <si>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</si>
  <si>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</si>
  <si>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</si>
  <si>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</si>
  <si>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</si>
  <si>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</si>
  <si>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</si>
  <si>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</si>
  <si>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</si>
  <si>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</si>
  <si>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</si>
  <si>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</si>
  <si>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</si>
  <si>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</si>
  <si>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</si>
  <si>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</si>
  <si>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</si>
  <si>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</si>
  <si>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</si>
  <si>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</si>
  <si>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</si>
  <si>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</si>
  <si>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</si>
  <si>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</si>
  <si>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</si>
  <si>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</si>
  <si>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</si>
  <si>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</si>
  <si>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</si>
  <si>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</si>
  <si>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</si>
  <si>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</si>
  <si>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</si>
  <si>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</si>
  <si>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</si>
  <si>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</si>
  <si>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</si>
  <si>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</si>
  <si>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</si>
  <si>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</si>
  <si>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</si>
  <si>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</si>
  <si>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</si>
  <si>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</si>
  <si>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</si>
  <si>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</si>
  <si>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</si>
  <si>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</si>
  <si>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</si>
  <si>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</si>
  <si>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</si>
  <si>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</si>
  <si>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</si>
  <si>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</si>
  <si>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</si>
  <si>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</si>
  <si>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</si>
  <si>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</si>
  <si>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</si>
  <si>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</si>
  <si>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</si>
  <si>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</si>
  <si>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</si>
  <si>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</si>
  <si>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</si>
  <si>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</si>
  <si>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</si>
  <si>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</si>
  <si>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</si>
  <si>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</si>
  <si>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</si>
  <si>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</si>
  <si>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</si>
  <si>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</si>
  <si>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</si>
  <si>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</si>
  <si>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</si>
  <si>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</si>
  <si>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</si>
  <si>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</si>
  <si>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</si>
  <si>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</si>
  <si>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</si>
  <si>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</si>
  <si>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</si>
  <si>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</si>
  <si>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</si>
  <si>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</si>
  <si>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</si>
  <si>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</si>
  <si>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</si>
  <si>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</si>
  <si>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</si>
  <si>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</si>
  <si>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</si>
  <si>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</si>
  <si>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</si>
  <si>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</si>
  <si>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</si>
  <si>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</si>
  <si>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</si>
  <si>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</si>
  <si>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</si>
  <si>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</si>
  <si>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</si>
  <si>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</si>
  <si>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</si>
  <si>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</si>
  <si>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</si>
  <si>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</si>
  <si>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</si>
  <si>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</si>
  <si>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</si>
  <si>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</si>
  <si>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</si>
  <si>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</si>
  <si>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</si>
  <si>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</si>
  <si>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</si>
  <si>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</si>
  <si>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</si>
  <si>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</si>
  <si>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</si>
  <si>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</si>
  <si>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</si>
  <si>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</si>
  <si>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</si>
  <si>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</si>
  <si>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</si>
  <si>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</si>
  <si>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</si>
  <si>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</si>
  <si>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</si>
  <si>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</si>
  <si>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</si>
  <si>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</si>
  <si>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</si>
  <si>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</si>
  <si>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</si>
  <si>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</si>
  <si>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</si>
  <si>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</si>
  <si>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</si>
  <si>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</si>
  <si>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</si>
  <si>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</si>
  <si>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</si>
  <si>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</si>
  <si>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</si>
  <si>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</si>
  <si>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</si>
  <si>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</si>
  <si>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</si>
  <si>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</si>
  <si>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</si>
  <si>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</si>
  <si>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</si>
  <si>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</si>
  <si>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</si>
  <si>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</si>
  <si>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</si>
  <si>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</si>
  <si>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</si>
  <si>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</si>
  <si>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</si>
  <si>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</si>
  <si>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</si>
  <si>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</si>
  <si>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</si>
  <si>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</si>
  <si>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</si>
  <si>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</si>
  <si>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</si>
  <si>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</si>
  <si>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</si>
  <si>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</si>
  <si>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</si>
  <si>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</si>
  <si>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</si>
  <si>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</si>
  <si>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</si>
  <si>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</si>
  <si>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</si>
  <si>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</si>
  <si>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</si>
  <si>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</si>
  <si>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</si>
  <si>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</si>
  <si>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</si>
  <si>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</si>
  <si>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</si>
  <si>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</si>
  <si>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</si>
  <si>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</si>
  <si>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</si>
  <si>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</si>
  <si>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</si>
  <si>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</si>
  <si>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</si>
  <si>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</si>
  <si>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</si>
  <si>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</si>
  <si>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</si>
  <si>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</si>
  <si>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</si>
  <si>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</si>
  <si>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</si>
  <si>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</si>
  <si>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</si>
  <si>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</si>
  <si>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</si>
  <si>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</si>
  <si>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</si>
  <si>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</si>
  <si>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</si>
  <si>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</si>
  <si>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</si>
  <si>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</si>
  <si>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</si>
  <si>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</si>
  <si>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</si>
  <si>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</si>
  <si>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</si>
  <si>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</si>
  <si>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</si>
  <si>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</si>
  <si>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</si>
  <si>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</si>
  <si>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</si>
  <si>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</si>
  <si>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</si>
  <si>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</si>
  <si>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</si>
  <si>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</si>
  <si>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</si>
  <si>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</si>
  <si>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</si>
  <si>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</si>
  <si>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</si>
  <si>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</si>
  <si>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</si>
  <si>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</si>
  <si>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</si>
  <si>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</si>
  <si>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</si>
  <si>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</si>
  <si>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</si>
  <si>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</si>
  <si>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</si>
  <si>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</si>
  <si>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</si>
  <si>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</si>
  <si>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</si>
  <si>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</si>
  <si>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</si>
  <si>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</si>
  <si>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</si>
  <si>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</si>
  <si>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</si>
  <si>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</si>
  <si>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</si>
  <si>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</si>
  <si>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</si>
  <si>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</si>
  <si>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</si>
  <si>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</si>
  <si>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</si>
  <si>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</si>
  <si>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</si>
  <si>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</si>
  <si>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</si>
  <si>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</si>
  <si>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</si>
  <si>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</si>
  <si>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</si>
  <si>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</si>
  <si>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</si>
  <si>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</si>
  <si>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</si>
  <si>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</si>
  <si>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</si>
  <si>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</si>
  <si>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</si>
  <si>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</si>
  <si>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</si>
  <si>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</si>
  <si>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</si>
  <si>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</si>
  <si>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</si>
  <si>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</si>
  <si>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</si>
  <si>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</si>
  <si>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</si>
  <si>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</si>
  <si>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</si>
  <si>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</si>
  <si>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</si>
  <si>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</si>
  <si>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</si>
  <si>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</si>
  <si>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</si>
  <si>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</si>
  <si>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</si>
  <si>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</si>
  <si>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</si>
  <si>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</si>
  <si>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</si>
  <si>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</si>
  <si>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</si>
  <si>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</si>
  <si>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</si>
  <si>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</si>
  <si>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</si>
  <si>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</si>
  <si>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</si>
  <si>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</si>
  <si>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</si>
  <si>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</si>
  <si>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</si>
  <si>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</si>
  <si>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</si>
  <si>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</si>
  <si>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</si>
  <si>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</si>
  <si>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</si>
  <si>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</si>
  <si>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</si>
  <si>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</si>
  <si>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</si>
  <si>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</si>
  <si>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</si>
  <si>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</si>
  <si>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</si>
  <si>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</si>
  <si>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</si>
  <si>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</si>
  <si>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</si>
  <si>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</si>
  <si>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</si>
  <si>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</si>
  <si>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</si>
  <si>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</si>
  <si>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</si>
  <si>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</si>
  <si>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</si>
  <si>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</si>
  <si>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</si>
  <si>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</si>
  <si>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</si>
  <si>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</si>
  <si>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</si>
  <si>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</si>
  <si>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</si>
  <si>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</si>
  <si>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</si>
  <si>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</si>
  <si>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</si>
  <si>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</si>
  <si>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</si>
  <si>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</si>
  <si>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</si>
  <si>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</si>
  <si>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</si>
  <si>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</si>
  <si>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</si>
  <si>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</si>
  <si>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</si>
  <si>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</si>
  <si>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</si>
  <si>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</si>
  <si>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</si>
  <si>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</si>
  <si>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</si>
  <si>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</si>
  <si>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</si>
  <si>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</si>
  <si>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</si>
  <si>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</si>
  <si>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</si>
  <si>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</si>
  <si>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</si>
  <si>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</si>
  <si>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</si>
  <si>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</si>
  <si>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</si>
  <si>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</si>
  <si>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</si>
  <si>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</si>
  <si>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</si>
  <si>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</si>
  <si>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</si>
  <si>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</si>
  <si>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</si>
  <si>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</si>
  <si>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</si>
  <si>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</si>
  <si>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</si>
  <si>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</si>
  <si>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</si>
  <si>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</si>
  <si>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</si>
  <si>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</si>
  <si>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</si>
  <si>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</si>
  <si>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</si>
  <si>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</si>
  <si>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</si>
  <si>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</si>
  <si>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</si>
  <si>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</si>
  <si>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</si>
  <si>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</si>
  <si>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</si>
  <si>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</si>
  <si>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</si>
  <si>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</si>
  <si>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</si>
  <si>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</si>
  <si>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</si>
  <si>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</si>
  <si>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</si>
  <si>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</si>
  <si>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</si>
  <si>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</si>
  <si>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</si>
  <si>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</si>
  <si>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</si>
  <si>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</si>
  <si>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</si>
  <si>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</si>
  <si>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</si>
  <si>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</si>
  <si>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</si>
  <si>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</si>
  <si>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</si>
  <si>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</si>
  <si>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</si>
  <si>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</si>
  <si>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</si>
  <si>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</si>
  <si>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</si>
  <si>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</si>
  <si>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</si>
  <si>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</si>
  <si>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</si>
  <si>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</si>
  <si>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</si>
  <si>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</si>
  <si>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</si>
  <si>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</si>
  <si>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</si>
  <si>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</si>
  <si>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</si>
  <si>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</si>
  <si>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</si>
  <si>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</si>
  <si>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</si>
  <si>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</si>
  <si>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</si>
  <si>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</si>
  <si>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</si>
  <si>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</si>
  <si>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</si>
  <si>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</si>
  <si>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</si>
  <si>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</si>
  <si>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</si>
  <si>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</si>
  <si>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</si>
  <si>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</si>
  <si>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</si>
  <si>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</si>
  <si>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</si>
  <si>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</si>
  <si>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</si>
  <si>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</si>
  <si>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</si>
  <si>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</si>
  <si>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</si>
  <si>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</si>
  <si>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</si>
  <si>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</si>
  <si>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</si>
  <si>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</si>
  <si>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</si>
  <si>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</si>
  <si>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</si>
  <si>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</si>
  <si>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</si>
  <si>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</si>
  <si>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</si>
  <si>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</si>
  <si>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</si>
  <si>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</si>
  <si>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</si>
  <si>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</si>
  <si>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</si>
  <si>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</si>
  <si>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</si>
  <si>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</si>
  <si>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</si>
  <si>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</si>
  <si>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</si>
  <si>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</si>
  <si>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</si>
  <si>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</si>
  <si>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</si>
  <si>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</si>
  <si>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</si>
  <si>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</si>
  <si>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</si>
  <si>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</si>
  <si>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</si>
  <si>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</si>
  <si>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</si>
  <si>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</si>
  <si>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</si>
  <si>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</si>
  <si>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</si>
  <si>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</si>
  <si>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</si>
  <si>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</si>
  <si>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</si>
  <si>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</si>
  <si>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</si>
  <si>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</si>
  <si>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</si>
  <si>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</si>
  <si>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</si>
  <si>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</si>
  <si>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</si>
  <si>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</si>
  <si>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</si>
  <si>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</si>
  <si>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</si>
  <si>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</si>
  <si>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</si>
  <si>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</si>
  <si>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</si>
  <si>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</si>
  <si>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</si>
  <si>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</si>
  <si>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</si>
  <si>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</si>
  <si>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</si>
  <si>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</si>
  <si>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</si>
  <si>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</si>
  <si>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</si>
  <si>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</si>
  <si>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</si>
  <si>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</si>
  <si>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</si>
  <si>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</si>
  <si>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</si>
  <si>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</si>
  <si>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</si>
  <si>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</si>
  <si>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</si>
  <si>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</si>
  <si>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</si>
  <si>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</si>
  <si>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</si>
  <si>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</si>
  <si>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</si>
  <si>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</si>
  <si>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</si>
  <si>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</si>
  <si>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</si>
  <si>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</si>
  <si>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</si>
  <si>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</si>
  <si>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</si>
  <si>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</si>
  <si>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</si>
  <si>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</si>
  <si>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</si>
  <si>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</si>
  <si>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</si>
  <si>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</si>
  <si>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</si>
  <si>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</si>
  <si>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</si>
  <si>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</si>
  <si>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</si>
  <si>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</si>
  <si>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</si>
  <si>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</si>
  <si>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</si>
  <si>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</si>
  <si>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</si>
  <si>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</si>
  <si>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</si>
  <si>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</si>
  <si>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</si>
  <si>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</si>
  <si>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</si>
  <si>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</si>
  <si>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</si>
  <si>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</si>
  <si>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</si>
  <si>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</si>
  <si>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</si>
  <si>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</si>
  <si>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</si>
  <si>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</si>
  <si>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</si>
  <si>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</si>
  <si>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</si>
  <si>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</si>
  <si>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</si>
  <si>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</si>
  <si>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</si>
  <si>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</si>
  <si>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</si>
  <si>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</si>
  <si>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</si>
  <si>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</si>
  <si>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</si>
  <si>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</si>
  <si>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</si>
  <si>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</si>
  <si>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</si>
  <si>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</si>
  <si>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</si>
  <si>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</si>
  <si>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</si>
  <si>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</si>
  <si>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</si>
  <si>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</si>
  <si>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</si>
  <si>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</si>
  <si>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</si>
  <si>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</si>
  <si>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</si>
  <si>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</si>
  <si>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</si>
  <si>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</si>
  <si>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</si>
  <si>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</si>
  <si>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</si>
  <si>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</si>
  <si>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</si>
  <si>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</si>
  <si>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</si>
  <si>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</si>
  <si>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</si>
  <si>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</si>
  <si>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</si>
  <si>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</si>
  <si>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</si>
  <si>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</si>
  <si>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</si>
  <si>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</si>
  <si>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</si>
  <si>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</si>
  <si>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</si>
  <si>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</si>
  <si>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</si>
  <si>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</si>
  <si>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</si>
  <si>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</si>
  <si>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</si>
  <si>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</si>
  <si>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</si>
  <si>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</si>
  <si>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</si>
  <si>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</si>
  <si>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</si>
  <si>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</si>
  <si>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</si>
  <si>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</si>
  <si>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</si>
  <si>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</si>
  <si>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</si>
  <si>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</si>
  <si>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</si>
  <si>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</si>
  <si>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</si>
  <si>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</si>
  <si>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</si>
  <si>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</si>
  <si>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</si>
  <si>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</si>
  <si>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</si>
  <si>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</si>
  <si>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</si>
  <si>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</si>
  <si>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</si>
  <si>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</si>
  <si>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</si>
  <si>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</si>
  <si>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</si>
  <si>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</si>
  <si>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</si>
  <si>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</si>
  <si>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</si>
  <si>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</si>
  <si>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</si>
  <si>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</si>
  <si>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</si>
  <si>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</si>
  <si>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</si>
  <si>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</si>
  <si>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</si>
  <si>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</si>
  <si>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</si>
  <si>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</si>
  <si>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</si>
  <si>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</si>
  <si>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</si>
  <si>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</si>
  <si>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</si>
  <si>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</si>
  <si>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</si>
  <si>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</si>
  <si>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</si>
  <si>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</si>
  <si>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</si>
  <si>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</si>
  <si>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</si>
  <si>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</si>
  <si>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</si>
  <si>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</si>
  <si>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</si>
  <si>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</si>
  <si>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</si>
  <si>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</si>
  <si>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</si>
  <si>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</si>
  <si>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</si>
  <si>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</si>
  <si>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</si>
  <si>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</si>
  <si>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</si>
  <si>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</si>
  <si>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</si>
  <si>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</si>
  <si>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</si>
  <si>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</si>
  <si>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</si>
  <si>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</si>
  <si>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</si>
  <si>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</si>
  <si>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</si>
  <si>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</si>
  <si>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</si>
  <si>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</si>
  <si>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</si>
  <si>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</si>
  <si>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</si>
  <si>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</si>
  <si>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</si>
  <si>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</si>
  <si>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</si>
  <si>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</si>
  <si>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</si>
  <si>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</si>
  <si>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</si>
  <si>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</si>
  <si>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</si>
  <si>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</si>
  <si>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</si>
  <si>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</si>
  <si>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</si>
  <si>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</si>
  <si>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</si>
  <si>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</si>
  <si>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</si>
  <si>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</si>
  <si>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</si>
  <si>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</si>
  <si>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</si>
  <si>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</si>
  <si>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</si>
  <si>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</si>
  <si>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</si>
  <si>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</si>
  <si>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</si>
  <si>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</si>
  <si>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</si>
  <si>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</si>
  <si>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</si>
  <si>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</si>
  <si>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</si>
  <si>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</si>
  <si>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</si>
  <si>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</si>
  <si>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</si>
  <si>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</si>
  <si>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</si>
  <si>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</si>
  <si>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</si>
  <si>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</si>
  <si>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</si>
  <si>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</si>
  <si>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</si>
  <si>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</si>
  <si>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</si>
  <si>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</si>
  <si>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</si>
  <si>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</si>
  <si>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</si>
  <si>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</si>
  <si>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</si>
  <si>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</si>
  <si>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</si>
  <si>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</si>
  <si>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</si>
  <si>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</si>
  <si>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</si>
  <si>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</si>
  <si>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</si>
  <si>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</si>
  <si>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</si>
  <si>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</si>
  <si>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</si>
  <si>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</si>
  <si>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</si>
  <si>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</si>
  <si>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</si>
  <si>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</si>
  <si>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</si>
  <si>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</si>
  <si>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</si>
  <si>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</si>
  <si>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</si>
  <si>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</si>
  <si>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</si>
  <si>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</si>
  <si>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</si>
  <si>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</si>
  <si>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</si>
  <si>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</si>
  <si>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</si>
  <si>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</si>
  <si>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</si>
  <si>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</si>
  <si>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</si>
  <si>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</si>
  <si>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</si>
  <si>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</si>
  <si>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</si>
  <si>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</si>
  <si>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</si>
  <si>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</si>
  <si>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</si>
  <si>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</si>
  <si>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</si>
  <si>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</si>
  <si>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</si>
  <si>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</si>
  <si>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</si>
  <si>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</si>
  <si>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</si>
  <si>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</si>
  <si>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</si>
  <si>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</si>
  <si>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</si>
  <si>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</si>
  <si>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</si>
  <si>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</si>
  <si>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</si>
  <si>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</si>
  <si>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</si>
  <si>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</si>
  <si>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</si>
  <si>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</si>
  <si>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</si>
  <si>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</si>
  <si>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</si>
  <si>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</si>
  <si>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</si>
  <si>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</si>
  <si>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</si>
  <si>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</si>
  <si>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</si>
  <si>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</si>
  <si>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</si>
  <si>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</si>
  <si>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</si>
  <si>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</si>
  <si>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</si>
  <si>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</si>
  <si>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</si>
  <si>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</si>
  <si>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</si>
  <si>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</si>
  <si>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</si>
  <si>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</si>
  <si>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</si>
  <si>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</si>
  <si>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</si>
  <si>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</si>
  <si>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</si>
  <si>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</si>
  <si>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</si>
  <si>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</si>
  <si>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</si>
  <si>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</si>
  <si>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</si>
  <si>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</si>
  <si>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</si>
  <si>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</si>
  <si>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</si>
  <si>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</si>
  <si>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</si>
  <si>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</si>
  <si>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</si>
  <si>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</si>
  <si>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</si>
  <si>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</si>
  <si>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</si>
  <si>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</si>
  <si>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</si>
  <si>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</si>
  <si>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</si>
  <si>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</si>
  <si>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</si>
  <si>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</si>
  <si>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</si>
  <si>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</si>
  <si>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</si>
  <si>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</si>
  <si>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</si>
  <si>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</si>
  <si>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</si>
  <si>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</si>
  <si>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</si>
  <si>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</si>
  <si>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</si>
  <si>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</si>
  <si>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</si>
  <si>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</si>
  <si>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</si>
  <si>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</si>
  <si>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</si>
  <si>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</si>
  <si>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</si>
  <si>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</si>
  <si>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</si>
  <si>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</si>
  <si>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</si>
  <si>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</si>
  <si>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</si>
  <si>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</si>
  <si>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</si>
  <si>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</si>
  <si>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</si>
  <si>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</si>
  <si>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</si>
  <si>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</si>
  <si>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</si>
  <si>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</si>
  <si>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</si>
  <si>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</si>
  <si>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</si>
  <si>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</si>
  <si>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</si>
  <si>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</si>
  <si>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</si>
  <si>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</si>
  <si>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</si>
  <si>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</si>
  <si>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</si>
  <si>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</si>
  <si>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</si>
  <si>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</si>
  <si>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</si>
  <si>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</si>
  <si>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</si>
  <si>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</si>
  <si>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</si>
  <si>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</si>
  <si>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</si>
  <si>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</si>
  <si>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</si>
  <si>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</si>
  <si>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</si>
  <si>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</si>
  <si>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</si>
  <si>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</si>
  <si>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</si>
  <si>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</si>
  <si>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</si>
  <si>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</si>
  <si>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</si>
  <si>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</si>
  <si>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</si>
  <si>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</si>
  <si>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</si>
  <si>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</si>
  <si>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</si>
  <si>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</si>
  <si>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</si>
  <si>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</si>
  <si>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</si>
  <si>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</si>
  <si>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</si>
  <si>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</si>
  <si>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</si>
  <si>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</si>
  <si>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</si>
  <si>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</si>
  <si>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</si>
  <si>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</si>
  <si>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</si>
  <si>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</si>
  <si>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</si>
  <si>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</si>
  <si>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</si>
  <si>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</si>
  <si>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</si>
  <si>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</si>
  <si>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</si>
  <si>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</si>
  <si>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</si>
  <si>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</si>
  <si>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</si>
  <si>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</si>
  <si>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</si>
  <si>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</si>
  <si>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</si>
  <si>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</si>
  <si>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</si>
  <si>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</si>
  <si>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</si>
  <si>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</si>
  <si>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</si>
  <si>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</si>
  <si>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</si>
  <si>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</si>
  <si>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</si>
  <si>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</si>
  <si>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</si>
  <si>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</si>
  <si>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</si>
  <si>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</si>
  <si>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</si>
  <si>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</si>
  <si>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</si>
  <si>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</si>
  <si>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</si>
  <si>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</si>
  <si>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</si>
  <si>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</si>
  <si>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</si>
  <si>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</si>
  <si>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</si>
  <si>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</si>
  <si>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</si>
  <si>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</si>
  <si>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</si>
  <si>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</si>
  <si>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</si>
  <si>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</si>
  <si>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</si>
  <si>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</si>
  <si>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</si>
  <si>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</si>
  <si>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</si>
  <si>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</si>
  <si>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</si>
  <si>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</si>
  <si>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</si>
  <si>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</si>
  <si>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</si>
  <si>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</si>
  <si>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</si>
  <si>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</si>
  <si>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</si>
  <si>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</si>
  <si>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</si>
  <si>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</si>
  <si>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</si>
  <si>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</si>
  <si>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</si>
  <si>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</si>
  <si>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</si>
  <si>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</si>
  <si>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</si>
  <si>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</si>
  <si>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</si>
  <si>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</si>
  <si>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</si>
  <si>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</si>
  <si>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</si>
  <si>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</si>
  <si>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</si>
  <si>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</si>
  <si>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</si>
  <si>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</si>
  <si>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</si>
  <si>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</si>
  <si>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</si>
  <si>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</si>
  <si>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</si>
  <si>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</si>
  <si>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</si>
  <si>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</si>
  <si>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</si>
  <si>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</si>
  <si>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</si>
  <si>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</si>
  <si>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</si>
  <si>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</si>
  <si>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</si>
  <si>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</si>
  <si>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</si>
  <si>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</si>
  <si>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</si>
  <si>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</si>
  <si>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</si>
  <si>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</si>
  <si>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</si>
  <si>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</si>
  <si>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</si>
  <si>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</si>
  <si>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</si>
  <si>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</si>
  <si>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</si>
  <si>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</si>
  <si>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</si>
  <si>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</si>
  <si>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</si>
  <si>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</si>
  <si>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</si>
  <si>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</si>
  <si>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</si>
  <si>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</si>
  <si>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</si>
  <si>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</si>
  <si>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</si>
  <si>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</si>
  <si>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</si>
  <si>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</si>
  <si>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</si>
  <si>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</si>
  <si>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</si>
  <si>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</si>
  <si>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</si>
  <si>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</si>
  <si>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</si>
  <si>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</si>
  <si>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</si>
  <si>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</si>
  <si>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</si>
  <si>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</si>
  <si>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</si>
  <si>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</si>
  <si>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</si>
  <si>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</si>
  <si>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</si>
  <si>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</si>
  <si>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</si>
  <si>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</si>
  <si>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</si>
  <si>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</si>
  <si>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</si>
  <si>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</si>
  <si>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</si>
  <si>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</si>
  <si>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</si>
  <si>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</si>
  <si>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</si>
  <si>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</si>
  <si>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</si>
  <si>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</si>
  <si>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</si>
  <si>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</si>
  <si>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</si>
  <si>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</si>
  <si>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</si>
  <si>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</si>
  <si>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</si>
  <si>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</si>
  <si>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</si>
  <si>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</si>
  <si>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</si>
  <si>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</si>
  <si>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</si>
  <si>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</si>
  <si>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</si>
  <si>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</si>
  <si>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</si>
  <si>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</si>
  <si>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</si>
  <si>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</si>
  <si>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</si>
  <si>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</si>
  <si>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</si>
  <si>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</si>
  <si>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</si>
  <si>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</si>
  <si>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</si>
  <si>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</si>
  <si>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</si>
  <si>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</si>
  <si>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</si>
  <si>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</si>
  <si>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</si>
  <si>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</si>
  <si>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</si>
  <si>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</si>
  <si>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</si>
  <si>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</si>
  <si>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</si>
  <si>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</si>
  <si>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</si>
  <si>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</si>
  <si>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</si>
  <si>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</si>
  <si>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</si>
  <si>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</si>
  <si>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</si>
  <si>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</si>
  <si>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</si>
  <si>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</si>
  <si>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</si>
  <si>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</si>
  <si>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</si>
  <si>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</si>
  <si>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</si>
  <si>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</si>
  <si>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</si>
  <si>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</si>
  <si>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</si>
  <si>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</si>
  <si>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</si>
  <si>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</si>
  <si>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</si>
  <si>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</si>
  <si>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</si>
  <si>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</si>
  <si>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</si>
  <si>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</si>
  <si>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</si>
  <si>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</si>
  <si>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</si>
  <si>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</si>
  <si>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</si>
  <si>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</si>
  <si>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</si>
  <si>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</si>
  <si>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</si>
  <si>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</si>
  <si>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</si>
  <si>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</si>
  <si>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</si>
  <si>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</si>
  <si>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</si>
  <si>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</si>
  <si>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</si>
  <si>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</si>
  <si>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</si>
  <si>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</si>
  <si>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</si>
  <si>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</si>
  <si>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</si>
  <si>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</si>
  <si>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</si>
  <si>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</si>
  <si>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</si>
  <si>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</si>
  <si>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</si>
  <si>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</si>
  <si>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</si>
  <si>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</si>
  <si>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</si>
  <si>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</si>
  <si>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</si>
  <si>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</si>
  <si>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</si>
  <si>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</si>
  <si>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</si>
  <si>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</si>
  <si>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</si>
  <si>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</si>
  <si>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</si>
  <si>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</si>
  <si>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</si>
  <si>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</si>
  <si>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</si>
  <si>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</si>
  <si>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</si>
  <si>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</si>
  <si>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</si>
  <si>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</si>
  <si>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</si>
  <si>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</si>
  <si>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</si>
  <si>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</si>
  <si>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</si>
  <si>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</si>
  <si>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</si>
  <si>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</si>
  <si>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</si>
  <si>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</si>
  <si>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</si>
  <si>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</si>
  <si>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</si>
  <si>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</si>
  <si>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</si>
  <si>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</si>
  <si>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</si>
  <si>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</si>
  <si>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</si>
  <si>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</si>
  <si>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</si>
  <si>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</si>
  <si>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</si>
  <si>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</si>
  <si>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</si>
  <si>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</si>
  <si>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</si>
  <si>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</si>
  <si>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</si>
  <si>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</si>
  <si>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</si>
  <si>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</si>
  <si>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</si>
  <si>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</si>
  <si>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</si>
  <si>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</si>
  <si>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</si>
  <si>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</si>
  <si>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</si>
  <si>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</si>
  <si>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</si>
  <si>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</si>
  <si>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</si>
  <si>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</si>
  <si>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</si>
  <si>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</si>
  <si>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</si>
  <si>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</si>
  <si>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</si>
  <si>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</si>
  <si>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</si>
  <si>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</si>
  <si>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</si>
  <si>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</si>
  <si>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</si>
  <si>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</si>
  <si>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</si>
  <si>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</si>
  <si>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</si>
  <si>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</si>
  <si>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</si>
  <si>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</si>
  <si>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</si>
  <si>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</si>
  <si>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</si>
  <si>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</si>
  <si>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</si>
  <si>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</si>
  <si>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</si>
  <si>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</si>
  <si>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</si>
  <si>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</si>
  <si>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</si>
  <si>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</si>
  <si>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</si>
  <si>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</si>
  <si>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</si>
  <si>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</si>
  <si>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</si>
  <si>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</si>
  <si>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</si>
  <si>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</si>
  <si>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</si>
  <si>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</si>
  <si>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</si>
  <si>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</si>
  <si>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</si>
  <si>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</si>
  <si>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</si>
  <si>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</si>
  <si>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</si>
  <si>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</si>
  <si>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</si>
  <si>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</si>
  <si>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</si>
  <si>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</si>
  <si>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</si>
  <si>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</si>
  <si>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</si>
  <si>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</si>
  <si>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</si>
  <si>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</si>
  <si>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</si>
  <si>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</si>
  <si>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</si>
  <si>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</si>
  <si>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</si>
  <si>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</si>
  <si>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</si>
  <si>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</si>
  <si>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</si>
  <si>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</si>
  <si>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</si>
  <si>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</si>
  <si>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</si>
  <si>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</si>
  <si>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</si>
  <si>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</si>
  <si>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</si>
  <si>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</si>
  <si>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</si>
  <si>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</si>
  <si>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</si>
  <si>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</si>
  <si>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</si>
  <si>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</si>
  <si>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</si>
  <si>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</si>
  <si>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</si>
  <si>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</si>
  <si>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</si>
  <si>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</si>
  <si>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</si>
  <si>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</si>
  <si>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</si>
  <si>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</si>
  <si>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</si>
  <si>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</si>
  <si>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</si>
  <si>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</si>
  <si>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</si>
  <si>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</si>
  <si>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</si>
  <si>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</si>
  <si>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</si>
  <si>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</si>
  <si>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</si>
  <si>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</si>
  <si>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</si>
  <si>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</si>
  <si>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</si>
  <si>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</si>
  <si>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</si>
  <si>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</si>
  <si>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</si>
  <si>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</si>
  <si>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</si>
  <si>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</si>
  <si>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</si>
  <si>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</si>
  <si>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</si>
  <si>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</si>
  <si>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</si>
  <si>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</si>
  <si>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</si>
  <si>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</si>
  <si>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</si>
  <si>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</si>
  <si>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</si>
  <si>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</si>
  <si>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</si>
  <si>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</si>
  <si>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</si>
  <si>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</si>
  <si>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</si>
  <si>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</si>
  <si>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</si>
  <si>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</si>
  <si>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</si>
  <si>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</si>
  <si>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</si>
  <si>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</si>
  <si>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</si>
  <si>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</si>
  <si>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</si>
  <si>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</si>
  <si>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</si>
  <si>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</si>
  <si>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</si>
  <si>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</si>
  <si>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</si>
  <si>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</si>
  <si>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</si>
  <si>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</si>
  <si>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</si>
  <si>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</si>
  <si>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</si>
  <si>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</si>
  <si>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</si>
  <si>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</si>
  <si>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</si>
  <si>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</si>
  <si>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</si>
  <si>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</si>
  <si>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</si>
  <si>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</si>
  <si>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</si>
  <si>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</si>
  <si>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</si>
  <si>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</si>
  <si>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</si>
  <si>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</si>
  <si>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</si>
  <si>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</si>
  <si>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</si>
  <si>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</si>
  <si>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</si>
  <si>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</si>
  <si>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</si>
  <si>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</si>
  <si>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</si>
  <si>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</si>
  <si>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</si>
  <si>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</si>
  <si>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</si>
  <si>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</si>
  <si>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</si>
  <si>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</si>
  <si>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</si>
  <si>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</si>
  <si>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</si>
  <si>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</si>
  <si>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</si>
  <si>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</si>
  <si>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</si>
  <si>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</si>
  <si>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</si>
  <si>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</si>
  <si>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</si>
  <si>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</si>
  <si>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</si>
  <si>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</si>
  <si>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</si>
  <si>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</si>
  <si>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</si>
  <si>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</si>
  <si>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</si>
  <si>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</si>
  <si>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</si>
  <si>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</si>
  <si>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</si>
  <si>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</si>
  <si>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</si>
  <si>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</si>
  <si>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</si>
  <si>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</si>
  <si>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</si>
  <si>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</si>
  <si>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</si>
  <si>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</si>
  <si>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</si>
  <si>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</si>
  <si>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</si>
  <si>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</si>
  <si>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</si>
  <si>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</si>
  <si>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</si>
  <si>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</si>
  <si>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</si>
  <si>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</si>
  <si>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</si>
  <si>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</si>
  <si>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</si>
  <si>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</si>
  <si>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</si>
  <si>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</si>
  <si>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</si>
  <si>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</si>
  <si>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</si>
  <si>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</si>
  <si>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</si>
  <si>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</si>
  <si>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</si>
  <si>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</si>
  <si>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</si>
  <si>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</si>
  <si>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</si>
  <si>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</si>
  <si>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</si>
  <si>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</si>
  <si>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</si>
  <si>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</si>
  <si>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</si>
  <si>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</si>
  <si>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</si>
  <si>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</si>
  <si>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</si>
  <si>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</si>
  <si>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</si>
  <si>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</si>
  <si>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</si>
  <si>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</si>
  <si>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</si>
  <si>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</si>
  <si>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</si>
  <si>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</si>
  <si>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</si>
  <si>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</si>
  <si>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</si>
  <si>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</si>
  <si>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</si>
  <si>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</si>
  <si>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</si>
  <si>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</si>
  <si>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</si>
  <si>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</si>
  <si>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</si>
  <si>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</si>
  <si>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</si>
  <si>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</si>
  <si>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</si>
  <si>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</si>
  <si>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</si>
  <si>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</si>
  <si>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</si>
  <si>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</si>
  <si>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</si>
  <si>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</si>
  <si>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</si>
  <si>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</si>
  <si>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</si>
  <si>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</si>
  <si>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</si>
  <si>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</si>
  <si>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</si>
  <si>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</si>
  <si>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</si>
  <si>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</si>
  <si>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</si>
  <si>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</si>
  <si>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</si>
  <si>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</si>
  <si>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</si>
  <si>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</si>
  <si>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</si>
  <si>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</si>
  <si>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</si>
  <si>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</si>
  <si>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</si>
  <si>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</si>
  <si>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</si>
  <si>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</si>
  <si>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</si>
  <si>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</si>
  <si>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</si>
  <si>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</si>
  <si>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</si>
  <si>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</si>
  <si>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</si>
  <si>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</si>
  <si>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</si>
  <si>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</si>
  <si>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</si>
  <si>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</si>
  <si>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</si>
  <si>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</si>
  <si>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</si>
  <si>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</si>
  <si>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</si>
  <si>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</si>
  <si>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</si>
  <si>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</si>
  <si>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</si>
  <si>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</si>
  <si>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</si>
  <si>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</si>
  <si>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</si>
  <si>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</si>
  <si>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</si>
  <si>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</si>
  <si>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</si>
  <si>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</si>
  <si>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</si>
  <si>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</si>
  <si>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</si>
  <si>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</si>
  <si>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</si>
  <si>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</si>
  <si>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</si>
  <si>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</si>
  <si>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</si>
  <si>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</si>
  <si>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</si>
  <si>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</si>
  <si>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</si>
  <si>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</si>
  <si>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</si>
  <si>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</si>
  <si>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</si>
  <si>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</si>
  <si>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</si>
  <si>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</si>
  <si>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</si>
  <si>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</si>
  <si>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</si>
  <si>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</si>
  <si>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</si>
  <si>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</si>
  <si>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</si>
  <si>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</si>
  <si>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</si>
  <si>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</si>
  <si>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</si>
  <si>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</si>
  <si>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</si>
  <si>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</si>
  <si>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</si>
  <si>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</si>
  <si>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</si>
  <si>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</si>
  <si>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</si>
  <si>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</si>
  <si>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</si>
  <si>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</si>
  <si>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</si>
  <si>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</si>
  <si>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</si>
  <si>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</si>
  <si>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</si>
  <si>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</si>
  <si>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</si>
  <si>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</si>
  <si>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</si>
  <si>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</si>
  <si>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</si>
  <si>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</si>
  <si>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</si>
  <si>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</si>
  <si>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</si>
  <si>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</si>
  <si>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</si>
  <si>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</si>
  <si>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</si>
  <si>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</si>
  <si>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</si>
  <si>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</si>
  <si>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</si>
  <si>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</si>
  <si>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</si>
  <si>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</si>
  <si>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</si>
  <si>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</si>
  <si>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</si>
  <si>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</si>
  <si>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</si>
  <si>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</si>
  <si>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</si>
  <si>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</si>
  <si>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</si>
  <si>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</si>
  <si>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</si>
  <si>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</si>
  <si>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</si>
  <si>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</si>
  <si>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</si>
  <si>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</si>
  <si>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</si>
  <si>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</si>
  <si>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</si>
  <si>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</si>
  <si>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</si>
  <si>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</si>
  <si>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</si>
  <si>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</si>
  <si>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</si>
  <si>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</si>
  <si>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</si>
  <si>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</si>
  <si>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</si>
  <si>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</si>
  <si>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</si>
  <si>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</si>
  <si>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</si>
  <si>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</si>
  <si>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</si>
  <si>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</si>
  <si>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</si>
  <si>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</si>
  <si>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</si>
  <si>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</si>
  <si>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</si>
  <si>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</si>
  <si>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</si>
  <si>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</si>
  <si>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</si>
  <si>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</si>
  <si>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</si>
  <si>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</si>
  <si>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</si>
  <si>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</si>
  <si>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</si>
  <si>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</si>
  <si>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</si>
  <si>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</si>
  <si>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</si>
  <si>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</si>
  <si>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</si>
  <si>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</si>
  <si>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</si>
  <si>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</si>
  <si>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</si>
  <si>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</si>
  <si>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</si>
  <si>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</si>
  <si>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</si>
  <si>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</si>
  <si>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</si>
  <si>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</si>
  <si>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</si>
  <si>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</si>
  <si>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</si>
  <si>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</si>
  <si>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</si>
  <si>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</si>
  <si>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</si>
  <si>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</si>
  <si>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</si>
  <si>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</si>
  <si>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</si>
  <si>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</si>
  <si>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</si>
  <si>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</si>
  <si>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</si>
  <si>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</si>
  <si>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</si>
  <si>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</si>
  <si>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</si>
  <si>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</si>
  <si>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</si>
  <si>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</si>
  <si>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</si>
  <si>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</si>
  <si>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</si>
  <si>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</si>
  <si>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</si>
  <si>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</si>
  <si>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</si>
  <si>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</si>
  <si>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</si>
  <si>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</si>
  <si>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</si>
  <si>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</si>
  <si>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</si>
  <si>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</si>
  <si>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</si>
  <si>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</si>
  <si>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</si>
  <si>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</si>
  <si>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</si>
  <si>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</si>
  <si>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</si>
  <si>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</si>
  <si>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</si>
  <si>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</si>
  <si>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</si>
  <si>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</si>
  <si>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</si>
  <si>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</si>
  <si>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</si>
  <si>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</si>
  <si>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</si>
  <si>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</si>
  <si>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</si>
  <si>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</si>
  <si>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</si>
  <si>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</si>
  <si>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</si>
  <si>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</si>
  <si>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</si>
  <si>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</si>
  <si>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</si>
  <si>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</si>
  <si>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</si>
  <si>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</si>
  <si>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</si>
  <si>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</si>
  <si>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</si>
  <si>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</si>
  <si>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</si>
  <si>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</si>
  <si>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</si>
  <si>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</si>
  <si>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</si>
  <si>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</si>
  <si>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</si>
  <si>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</si>
  <si>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</si>
  <si>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</si>
  <si>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</si>
  <si>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</si>
  <si>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</si>
  <si>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</si>
  <si>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</si>
  <si>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</si>
  <si>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</si>
  <si>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</si>
  <si>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</si>
  <si>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</si>
  <si>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</si>
  <si>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</si>
  <si>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</si>
  <si>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</si>
  <si>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</si>
  <si>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</si>
  <si>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</si>
  <si>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</si>
  <si>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</si>
  <si>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</si>
  <si>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</si>
  <si>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</si>
  <si>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</si>
  <si>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</si>
  <si>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</si>
  <si>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</si>
  <si>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</si>
  <si>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</si>
  <si>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</si>
  <si>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</si>
  <si>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</si>
  <si>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</si>
  <si>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</si>
  <si>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</si>
  <si>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</si>
  <si>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</si>
  <si>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</si>
  <si>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</si>
  <si>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</si>
  <si>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</si>
  <si>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</si>
  <si>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</si>
  <si>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</si>
  <si>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</si>
  <si>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</si>
  <si>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</si>
  <si>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</si>
  <si>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</si>
  <si>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</si>
  <si>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</si>
  <si>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</si>
  <si>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</si>
  <si>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</si>
  <si>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</si>
  <si>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</si>
  <si>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</si>
  <si>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</si>
  <si>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</si>
  <si>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</si>
  <si>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</si>
  <si>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</si>
  <si>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</si>
  <si>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</si>
  <si>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</si>
  <si>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</si>
  <si>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</si>
  <si>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</si>
  <si>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</si>
  <si>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</si>
  <si>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</si>
  <si>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</si>
  <si>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</si>
  <si>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</si>
  <si>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</si>
  <si>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</si>
  <si>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</si>
  <si>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</si>
  <si>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</si>
  <si>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</si>
  <si>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</si>
  <si>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</si>
  <si>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</si>
  <si>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</si>
  <si>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</si>
  <si>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</si>
  <si>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</si>
  <si>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</si>
  <si>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</si>
  <si>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</si>
  <si>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</si>
  <si>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</si>
  <si>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</si>
  <si>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</si>
  <si>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</si>
  <si>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</si>
  <si>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</si>
  <si>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</si>
  <si>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</si>
  <si>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</si>
  <si>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</si>
  <si>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</si>
  <si>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</si>
  <si>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</si>
  <si>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</si>
  <si>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</si>
  <si>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</si>
  <si>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</si>
  <si>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</si>
  <si>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</si>
  <si>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</si>
  <si>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</si>
  <si>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</si>
  <si>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</si>
  <si>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</si>
  <si>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</si>
  <si>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</si>
  <si>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</si>
  <si>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</si>
  <si>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</si>
  <si>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</si>
  <si>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</si>
  <si>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</si>
  <si>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</si>
  <si>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</si>
  <si>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</si>
  <si>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</si>
  <si>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</si>
  <si>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</si>
  <si>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</si>
  <si>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</si>
  <si>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</si>
  <si>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</si>
  <si>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</si>
  <si>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</si>
  <si>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</si>
  <si>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</si>
  <si>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</si>
  <si>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</si>
  <si>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</si>
  <si>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</si>
  <si>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</si>
  <si>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</si>
  <si>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</si>
  <si>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</si>
  <si>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</si>
  <si>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</si>
  <si>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</si>
  <si>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</si>
  <si>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</si>
  <si>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</si>
  <si>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</si>
  <si>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</si>
  <si>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</si>
  <si>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</si>
  <si>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</si>
  <si>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</si>
  <si>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</si>
  <si>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</si>
  <si>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</si>
  <si>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</si>
  <si>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</si>
  <si>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</si>
  <si>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</si>
  <si>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</si>
  <si>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</si>
  <si>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</si>
  <si>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</si>
  <si>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</si>
  <si>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</si>
  <si>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</si>
  <si>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</si>
  <si>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</si>
  <si>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</si>
  <si>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</si>
  <si>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</si>
  <si>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</si>
  <si>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</si>
  <si>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</si>
  <si>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</si>
  <si>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</si>
  <si>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</si>
  <si>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</si>
  <si>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</si>
  <si>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</si>
  <si>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</si>
  <si>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</si>
  <si>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</si>
  <si>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</si>
  <si>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</si>
  <si>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</si>
  <si>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</si>
  <si>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</si>
  <si>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</si>
  <si>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</si>
  <si>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</si>
  <si>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</si>
  <si>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</si>
  <si>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</si>
  <si>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</si>
  <si>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</si>
  <si>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</si>
  <si>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</si>
  <si>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</si>
  <si>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</si>
  <si>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</si>
  <si>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</si>
  <si>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</si>
  <si>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</si>
  <si>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</si>
  <si>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</si>
  <si>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</si>
  <si>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</si>
  <si>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</si>
  <si>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</si>
  <si>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</si>
  <si>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</si>
  <si>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</si>
  <si>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</si>
  <si>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</si>
  <si>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</si>
  <si>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</si>
  <si>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</si>
  <si>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</si>
  <si>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</si>
  <si>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</si>
  <si>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</si>
  <si>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</si>
  <si>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</si>
  <si>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</si>
  <si>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</si>
  <si>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</si>
  <si>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</si>
  <si>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</si>
  <si>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</si>
  <si>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</si>
  <si>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</si>
  <si>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</si>
  <si>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</si>
  <si>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</si>
  <si>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</si>
  <si>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</si>
  <si>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</si>
  <si>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</si>
  <si>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</si>
  <si>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</si>
  <si>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</si>
  <si>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</si>
  <si>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</si>
  <si>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</si>
  <si>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</si>
  <si>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</si>
  <si>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</si>
  <si>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</si>
  <si>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</si>
  <si>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</si>
  <si>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</si>
  <si>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</si>
  <si>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</si>
  <si>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</si>
  <si>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</si>
  <si>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</si>
  <si>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</si>
  <si>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</si>
  <si>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</si>
  <si>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</si>
  <si>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</si>
  <si>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</si>
  <si>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</si>
  <si>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</si>
  <si>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</si>
  <si>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</si>
  <si>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</si>
  <si>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</si>
  <si>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</si>
  <si>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</si>
  <si>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</si>
  <si>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</si>
  <si>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</si>
  <si>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</si>
  <si>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</si>
  <si>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</si>
  <si>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</si>
  <si>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</si>
  <si>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</si>
  <si>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</si>
  <si>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</si>
  <si>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</si>
  <si>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</si>
  <si>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</si>
  <si>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</si>
  <si>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</si>
  <si>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</si>
  <si>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</si>
  <si>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</si>
  <si>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</si>
  <si>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</si>
  <si>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</si>
  <si>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</si>
  <si>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</si>
  <si>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</si>
  <si>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</si>
  <si>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</si>
  <si>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</si>
  <si>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</si>
  <si>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</si>
  <si>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</si>
  <si>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</si>
  <si>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</si>
  <si>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</si>
  <si>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</si>
  <si>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</si>
  <si>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</si>
  <si>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</si>
  <si>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</si>
  <si>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</si>
  <si>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</si>
  <si>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</si>
  <si>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</si>
  <si>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</si>
  <si>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</si>
  <si>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</si>
  <si>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</si>
  <si>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</si>
  <si>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</si>
  <si>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</si>
  <si>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</si>
  <si>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</si>
  <si>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</si>
  <si>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</si>
  <si>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</si>
  <si>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</si>
  <si>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</si>
  <si>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</si>
  <si>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</si>
  <si>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</si>
  <si>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</si>
  <si>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</si>
  <si>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</si>
  <si>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</si>
  <si>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</si>
  <si>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</si>
  <si>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</si>
  <si>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</si>
  <si>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</si>
  <si>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</si>
  <si>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</si>
  <si>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</si>
  <si>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</si>
  <si>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</si>
  <si>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</si>
  <si>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</si>
  <si>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</si>
  <si>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</si>
  <si>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</si>
  <si>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</si>
  <si>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</si>
  <si>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</si>
  <si>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</si>
  <si>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</si>
  <si>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</si>
  <si>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</si>
  <si>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</si>
  <si>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</si>
  <si>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</si>
  <si>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</si>
  <si>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</si>
  <si>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</si>
  <si>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</si>
  <si>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</si>
  <si>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</si>
  <si>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</si>
  <si>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</si>
  <si>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</si>
  <si>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</si>
  <si>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</si>
  <si>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</si>
  <si>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</si>
  <si>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</si>
  <si>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</si>
  <si>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</si>
  <si>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</si>
  <si>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</si>
  <si>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</si>
  <si>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</si>
  <si>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</si>
  <si>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</si>
  <si>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</si>
  <si>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</si>
  <si>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</si>
  <si>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</si>
  <si>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</si>
  <si>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</si>
  <si>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</si>
  <si>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</si>
  <si>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</si>
  <si>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</si>
  <si>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</si>
  <si>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</si>
  <si>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</si>
  <si>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</si>
  <si>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</si>
  <si>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</si>
  <si>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</si>
  <si>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</si>
  <si>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</si>
  <si>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</si>
  <si>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</si>
  <si>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</si>
  <si>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</si>
  <si>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</si>
  <si>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</si>
  <si>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</si>
  <si>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</si>
  <si>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</si>
  <si>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</si>
  <si>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</si>
  <si>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</si>
  <si>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</si>
  <si>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</si>
  <si>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</si>
  <si>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</si>
  <si>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</si>
  <si>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</si>
  <si>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</si>
  <si>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</si>
  <si>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</si>
  <si>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</si>
  <si>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</si>
  <si>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</si>
  <si>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</si>
  <si>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</si>
  <si>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</si>
  <si>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</si>
  <si>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</si>
  <si>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</si>
  <si>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</si>
  <si>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</si>
  <si>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</si>
  <si>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</si>
  <si>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</si>
  <si>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</si>
  <si>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</si>
  <si>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</si>
  <si>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</si>
  <si>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</si>
  <si>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</si>
  <si>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</si>
  <si>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</si>
  <si>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</si>
  <si>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</si>
  <si>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</si>
  <si>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</si>
  <si>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</si>
  <si>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</si>
  <si>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</si>
  <si>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</si>
  <si>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</si>
  <si>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</si>
  <si>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</si>
  <si>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</si>
  <si>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</si>
  <si>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</si>
  <si>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</si>
  <si>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</si>
  <si>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</si>
  <si>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</si>
  <si>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</si>
  <si>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</si>
  <si>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</si>
  <si>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</si>
  <si>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</si>
  <si>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</si>
  <si>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</si>
  <si>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</si>
  <si>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</si>
  <si>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</si>
  <si>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</si>
  <si>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</si>
  <si>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</si>
  <si>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</si>
  <si>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</si>
  <si>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</si>
  <si>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</si>
  <si>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</si>
  <si>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</si>
  <si>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</si>
  <si>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</si>
  <si>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</si>
  <si>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</si>
  <si>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</si>
  <si>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</si>
  <si>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</si>
  <si>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</si>
  <si>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</si>
  <si>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</si>
  <si>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</si>
  <si>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</si>
  <si>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</si>
  <si>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</si>
  <si>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</si>
  <si>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</si>
  <si>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</si>
  <si>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</si>
  <si>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</si>
  <si>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</si>
  <si>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</si>
  <si>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</si>
  <si>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</si>
  <si>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</si>
  <si>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</si>
  <si>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</si>
  <si>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</si>
  <si>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</si>
  <si>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</si>
  <si>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</si>
  <si>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</si>
  <si>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</si>
  <si>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</si>
  <si>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</si>
  <si>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</si>
  <si>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</si>
  <si>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</si>
  <si>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</si>
  <si>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</si>
  <si>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</si>
  <si>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</si>
  <si>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</si>
  <si>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</si>
  <si>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</si>
  <si>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</si>
  <si>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</si>
  <si>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</si>
  <si>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</si>
  <si>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</si>
  <si>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</si>
  <si>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</si>
  <si>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</si>
  <si>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</si>
  <si>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</si>
  <si>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</si>
  <si>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</si>
  <si>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</si>
  <si>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</si>
  <si>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</si>
  <si>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</si>
  <si>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</si>
  <si>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</si>
  <si>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</si>
  <si>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</si>
  <si>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</si>
  <si>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</si>
  <si>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</si>
  <si>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</si>
  <si>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</si>
  <si>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</si>
  <si>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</si>
  <si>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</si>
  <si>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</si>
  <si>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</si>
  <si>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</si>
  <si>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</si>
  <si>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</si>
  <si>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</si>
  <si>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</si>
  <si>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</si>
  <si>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</si>
  <si>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</si>
  <si>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</si>
  <si>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</si>
  <si>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</si>
  <si>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</si>
  <si>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</si>
  <si>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</si>
  <si>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</si>
  <si>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</si>
  <si>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</si>
  <si>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</si>
  <si>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</si>
  <si>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</si>
  <si>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</si>
  <si>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</si>
  <si>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</si>
  <si>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</si>
  <si>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</si>
  <si>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</si>
  <si>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</si>
  <si>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</si>
  <si>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</si>
  <si>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</si>
  <si>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</si>
  <si>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</si>
  <si>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</si>
  <si>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</si>
  <si>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</si>
  <si>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</si>
  <si>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</si>
  <si>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</si>
  <si>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</si>
  <si>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</si>
  <si>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</si>
  <si>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</si>
  <si>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</si>
  <si>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</si>
  <si>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</si>
  <si>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</si>
  <si>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</si>
  <si>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</si>
  <si>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</si>
  <si>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</si>
  <si>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</si>
  <si>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</si>
  <si>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</si>
  <si>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</si>
  <si>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</si>
  <si>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</si>
  <si>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</si>
  <si>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</si>
  <si>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</si>
  <si>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</si>
  <si>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</si>
  <si>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</si>
  <si>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</si>
  <si>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</si>
  <si>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</si>
  <si>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</si>
  <si>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</si>
  <si>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</si>
  <si>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</si>
  <si>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</si>
  <si>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</si>
  <si>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</si>
  <si>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</si>
  <si>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</si>
  <si>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</si>
  <si>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</si>
  <si>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</si>
  <si>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</si>
  <si>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</si>
  <si>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</si>
  <si>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</si>
  <si>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</si>
  <si>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</si>
  <si>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</si>
  <si>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</si>
  <si>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</si>
  <si>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</si>
  <si>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</si>
  <si>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</si>
  <si>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</si>
  <si>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</si>
  <si>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</si>
  <si>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</si>
  <si>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</si>
  <si>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</si>
  <si>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</si>
  <si>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</si>
  <si>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</si>
  <si>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</si>
  <si>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</si>
  <si>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</si>
  <si>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</si>
  <si>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</si>
  <si>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</si>
  <si>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</si>
  <si>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</si>
  <si>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</si>
  <si>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</si>
  <si>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</si>
  <si>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</si>
  <si>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</si>
  <si>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</si>
  <si>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</si>
  <si>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</si>
  <si>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</si>
  <si>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</si>
  <si>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</si>
  <si>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</si>
  <si>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</si>
  <si>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</si>
  <si>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</si>
  <si>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</si>
  <si>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</si>
  <si>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</si>
  <si>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</si>
  <si>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</si>
  <si>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</si>
  <si>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</si>
  <si>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</si>
  <si>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</si>
  <si>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</si>
  <si>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</si>
  <si>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</si>
  <si>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</si>
  <si>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</si>
  <si>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</si>
  <si>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</si>
  <si>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</si>
  <si>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</si>
  <si>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</si>
  <si>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</si>
  <si>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</si>
  <si>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</si>
  <si>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</si>
  <si>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</si>
  <si>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</si>
  <si>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</si>
  <si>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</si>
  <si>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</si>
  <si>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</si>
  <si>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</si>
  <si>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</si>
  <si>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</si>
  <si>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</si>
  <si>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</si>
  <si>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</si>
  <si>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</si>
  <si>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</si>
  <si>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</si>
  <si>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</si>
  <si>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</si>
  <si>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</si>
  <si>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</si>
  <si>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</si>
  <si>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</si>
  <si>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</si>
  <si>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</si>
  <si>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</si>
  <si>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</si>
  <si>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</si>
  <si>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</si>
  <si>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</si>
  <si>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</si>
  <si>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</si>
  <si>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</si>
  <si>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</si>
  <si>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</si>
  <si>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</si>
  <si>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</si>
  <si>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</si>
  <si>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</si>
  <si>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</si>
  <si>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</si>
  <si>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</si>
  <si>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</si>
  <si>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</si>
  <si>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</si>
  <si>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</si>
  <si>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</si>
  <si>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</si>
  <si>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</si>
  <si>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</si>
  <si>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</si>
  <si>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</si>
  <si>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</si>
  <si>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</si>
  <si>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</si>
  <si>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</si>
  <si>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</si>
  <si>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</si>
  <si>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</si>
  <si>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</si>
  <si>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</si>
  <si>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</si>
  <si>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</si>
  <si>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</si>
  <si>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</si>
  <si>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</si>
  <si>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</si>
  <si>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</si>
  <si>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</si>
  <si>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</si>
  <si>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</si>
  <si>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</si>
  <si>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</si>
  <si>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</si>
  <si>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</si>
  <si>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</si>
  <si>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</si>
  <si>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</si>
  <si>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</si>
  <si>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</si>
  <si>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</si>
  <si>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</si>
  <si>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</si>
  <si>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</si>
  <si>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</si>
  <si>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</si>
  <si>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</si>
  <si>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</si>
  <si>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</si>
  <si>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</si>
  <si>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</si>
  <si>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</si>
  <si>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</si>
  <si>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</si>
  <si>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</si>
  <si>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</si>
  <si>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</si>
  <si>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</si>
  <si>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</si>
  <si>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</si>
  <si>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</si>
  <si>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</si>
  <si>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</si>
  <si>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</si>
  <si>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</si>
  <si>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</si>
  <si>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</si>
  <si>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</si>
  <si>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</si>
  <si>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</si>
  <si>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</si>
  <si>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</si>
  <si>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</si>
  <si>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</si>
  <si>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</si>
  <si>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</si>
  <si>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</si>
  <si>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</si>
  <si>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</si>
  <si>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</si>
  <si>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</si>
  <si>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</si>
  <si>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</si>
  <si>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</si>
  <si>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</si>
  <si>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</si>
  <si>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</si>
  <si>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</si>
  <si>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</si>
  <si>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</si>
  <si>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</si>
  <si>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</si>
  <si>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</si>
  <si>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</si>
  <si>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</si>
  <si>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</si>
  <si>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</si>
  <si>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</si>
  <si>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</si>
  <si>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</si>
  <si>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</si>
  <si>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</si>
  <si>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</si>
  <si>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</si>
  <si>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</si>
  <si>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</si>
  <si>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</si>
  <si>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</si>
  <si>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</si>
  <si>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</si>
  <si>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</si>
  <si>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</si>
  <si>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</si>
  <si>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</si>
  <si>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</si>
  <si>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</si>
  <si>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</si>
  <si>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</si>
  <si>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</si>
  <si>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</si>
  <si>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</si>
  <si>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</si>
  <si>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</si>
  <si>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</si>
  <si>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</si>
  <si>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</si>
  <si>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</si>
  <si>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</si>
  <si>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</si>
  <si>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</si>
  <si>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</si>
  <si>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</si>
  <si>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</si>
  <si>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</si>
  <si>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</si>
  <si>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</si>
  <si>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</si>
  <si>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</si>
  <si>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</si>
  <si>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</si>
  <si>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</si>
  <si>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</si>
  <si>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</si>
  <si>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</si>
  <si>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</si>
  <si>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</si>
  <si>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</si>
  <si>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</si>
  <si>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</si>
  <si>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</si>
  <si>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</si>
  <si>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</si>
  <si>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</si>
  <si>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</si>
  <si>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</si>
  <si>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</si>
  <si>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</si>
  <si>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</si>
  <si>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</si>
  <si>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</si>
  <si>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</si>
  <si>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</si>
  <si>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</si>
  <si>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</si>
  <si>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</si>
  <si>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</si>
  <si>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</si>
  <si>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</si>
  <si>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</si>
  <si>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</si>
  <si>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</si>
  <si>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</si>
  <si>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</si>
  <si>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</si>
  <si>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</si>
  <si>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</si>
  <si>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</si>
  <si>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</si>
  <si>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</si>
  <si>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</si>
  <si>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</si>
  <si>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</si>
  <si>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</si>
  <si>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</si>
  <si>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</si>
  <si>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</si>
  <si>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</si>
  <si>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</si>
  <si>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</si>
  <si>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</si>
  <si>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</si>
  <si>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</si>
  <si>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</si>
  <si>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</si>
  <si>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</si>
  <si>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</si>
  <si>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</si>
  <si>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</si>
  <si>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</si>
  <si>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</si>
  <si>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</si>
  <si>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</si>
  <si>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</si>
  <si>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</si>
  <si>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</si>
  <si>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</si>
  <si>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</si>
  <si>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</si>
  <si>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</si>
  <si>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</si>
  <si>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</si>
  <si>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</si>
  <si>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</si>
  <si>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</si>
  <si>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</si>
  <si>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</si>
  <si>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</si>
  <si>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</si>
  <si>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</si>
  <si>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</si>
  <si>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</si>
  <si>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</si>
  <si>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</si>
  <si>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</si>
  <si>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</si>
  <si>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</si>
  <si>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</si>
  <si>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</si>
  <si>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</si>
  <si>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</si>
  <si>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</si>
  <si>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</si>
  <si>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</si>
  <si>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</si>
  <si>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</si>
  <si>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</si>
  <si>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</si>
  <si>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</si>
  <si>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</si>
  <si>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</si>
  <si>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</si>
  <si>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</si>
  <si>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</si>
  <si>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</si>
  <si>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</si>
  <si>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</si>
  <si>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</si>
  <si>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</si>
  <si>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</si>
  <si>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</si>
  <si>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</si>
  <si>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</si>
  <si>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</si>
  <si>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</si>
  <si>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</si>
  <si>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</si>
  <si>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</si>
  <si>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</si>
  <si>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</si>
  <si>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</si>
  <si>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</si>
  <si>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</si>
  <si>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</si>
  <si>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</si>
  <si>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</si>
  <si>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</si>
  <si>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</si>
  <si>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</si>
  <si>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</si>
  <si>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</si>
  <si>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</si>
  <si>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</si>
  <si>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</si>
  <si>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</si>
  <si>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</si>
  <si>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</si>
  <si>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</si>
  <si>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</si>
  <si>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</si>
  <si>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</si>
  <si>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</si>
  <si>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</si>
  <si>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</si>
  <si>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</si>
  <si>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</si>
  <si>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</si>
  <si>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</si>
  <si>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</si>
  <si>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</si>
  <si>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</si>
  <si>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</si>
  <si>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</si>
  <si>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</si>
  <si>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</si>
  <si>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</si>
  <si>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</si>
  <si>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</si>
  <si>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</si>
  <si>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</si>
  <si>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</si>
  <si>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</si>
  <si>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</si>
  <si>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</si>
  <si>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</si>
  <si>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</si>
  <si>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</si>
  <si>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</si>
  <si>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</si>
  <si>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</si>
  <si>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</si>
  <si>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</si>
  <si>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</si>
  <si>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</si>
  <si>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</si>
  <si>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</si>
  <si>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</si>
  <si>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</si>
  <si>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</si>
  <si>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</si>
  <si>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</si>
  <si>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</si>
  <si>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</si>
  <si>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</si>
  <si>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</si>
  <si>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</si>
  <si>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</si>
  <si>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</si>
  <si>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</si>
  <si>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</si>
  <si>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</si>
  <si>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</si>
  <si>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</si>
  <si>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</si>
  <si>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</si>
  <si>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</si>
  <si>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</si>
  <si>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</si>
  <si>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</si>
  <si>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</si>
  <si>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</si>
  <si>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</si>
  <si>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</si>
  <si>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</si>
  <si>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</si>
  <si>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</si>
  <si>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</si>
  <si>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</si>
  <si>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</si>
  <si>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</si>
  <si>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</si>
  <si>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</si>
  <si>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</si>
  <si>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</si>
  <si>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</si>
  <si>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</si>
  <si>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</si>
  <si>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</si>
  <si>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</si>
  <si>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</si>
  <si>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</si>
  <si>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</si>
  <si>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</si>
  <si>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</si>
  <si>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</si>
  <si>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</si>
  <si>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</si>
  <si>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</si>
  <si>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</si>
  <si>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</si>
  <si>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</si>
  <si>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</si>
  <si>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</si>
  <si>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</si>
  <si>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</si>
  <si>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</si>
  <si>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</si>
  <si>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</si>
  <si>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</si>
  <si>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</si>
  <si>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</si>
  <si>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</si>
  <si>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</si>
  <si>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</si>
  <si>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</si>
  <si>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</si>
  <si>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</si>
  <si>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</si>
  <si>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</si>
  <si>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</si>
  <si>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</si>
  <si>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</si>
  <si>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</si>
  <si>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</si>
  <si>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</si>
  <si>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</si>
  <si>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</si>
  <si>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</si>
  <si>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</si>
  <si>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</si>
  <si>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</si>
  <si>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</si>
  <si>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</si>
  <si>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</si>
  <si>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</si>
  <si>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</si>
  <si>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</si>
  <si>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</si>
  <si>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</si>
  <si>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</si>
  <si>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</si>
  <si>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</si>
  <si>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</si>
  <si>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</si>
  <si>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</si>
  <si>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</si>
  <si>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</si>
  <si>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</si>
  <si>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</si>
  <si>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</si>
  <si>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</si>
  <si>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</si>
  <si>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</si>
  <si>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</si>
  <si>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</si>
  <si>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</si>
  <si>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</si>
  <si>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</si>
  <si>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</si>
  <si>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</si>
  <si>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</si>
  <si>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</si>
  <si>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</si>
  <si>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</si>
  <si>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</si>
  <si>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</si>
  <si>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</si>
  <si>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</si>
  <si>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</si>
  <si>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</si>
  <si>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</si>
  <si>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</si>
  <si>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</si>
  <si>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</si>
  <si>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</si>
  <si>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</si>
  <si>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</si>
  <si>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</si>
  <si>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</si>
  <si>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</si>
  <si>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</si>
  <si>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</si>
  <si>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</si>
  <si>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</si>
  <si>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</si>
  <si>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</si>
  <si>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</si>
  <si>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</si>
  <si>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</si>
  <si>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</si>
  <si>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</si>
  <si>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</si>
  <si>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</si>
  <si>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</si>
  <si>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</si>
  <si>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</si>
  <si>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</si>
  <si>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</si>
  <si>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</si>
  <si>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</si>
  <si>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</si>
  <si>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</si>
  <si>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</si>
  <si>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</si>
  <si>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</si>
  <si>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</si>
  <si>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</si>
  <si>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</si>
  <si>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</si>
  <si>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</si>
  <si>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</si>
  <si>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</si>
  <si>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</si>
  <si>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</si>
  <si>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</si>
  <si>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</si>
  <si>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</si>
  <si>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</si>
  <si>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</si>
  <si>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</si>
  <si>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</si>
  <si>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</si>
  <si>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</si>
  <si>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</si>
  <si>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</si>
  <si>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</si>
  <si>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</si>
  <si>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</si>
  <si>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</si>
  <si>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</si>
  <si>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</si>
  <si>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</si>
  <si>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</si>
  <si>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</si>
  <si>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</si>
  <si>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</si>
  <si>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</si>
  <si>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</si>
  <si>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</si>
  <si>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</si>
  <si>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</si>
  <si>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</si>
  <si>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</si>
  <si>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</si>
  <si>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</si>
  <si>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</si>
  <si>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</si>
  <si>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</si>
  <si>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</si>
  <si>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</si>
  <si>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</si>
  <si>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</si>
  <si>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</si>
  <si>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</si>
  <si>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</si>
  <si>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</si>
  <si>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</si>
  <si>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</si>
  <si>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</si>
  <si>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</si>
  <si>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</si>
  <si>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</si>
  <si>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</si>
  <si>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</si>
  <si>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</si>
  <si>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</si>
  <si>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</si>
  <si>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</si>
  <si>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</si>
  <si>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</si>
  <si>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</si>
  <si>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</si>
  <si>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</si>
  <si>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</si>
  <si>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</si>
  <si>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</si>
  <si>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</si>
  <si>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</si>
  <si>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</si>
  <si>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</si>
  <si>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</si>
  <si>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</si>
  <si>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</si>
  <si>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</si>
  <si>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</si>
  <si>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</si>
  <si>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</si>
  <si>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</si>
  <si>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</si>
  <si>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</si>
  <si>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</si>
  <si>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</si>
  <si>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</si>
  <si>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</si>
  <si>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</si>
  <si>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</si>
  <si>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</si>
  <si>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</si>
  <si>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</si>
  <si>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</si>
  <si>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</si>
  <si>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</si>
  <si>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</si>
  <si>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</si>
  <si>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</si>
  <si>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</si>
  <si>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</si>
  <si>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</si>
  <si>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</si>
  <si>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</si>
  <si>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</si>
  <si>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</si>
  <si>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</si>
  <si>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</si>
  <si>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</si>
  <si>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</si>
  <si>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</si>
  <si>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</si>
  <si>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</si>
  <si>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</si>
  <si>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</si>
  <si>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</si>
  <si>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</si>
  <si>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</si>
  <si>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</si>
  <si>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</si>
  <si>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</si>
  <si>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</si>
  <si>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</si>
  <si>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</si>
  <si>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</si>
  <si>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</si>
  <si>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</si>
  <si>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</si>
  <si>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</si>
  <si>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</si>
  <si>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</si>
  <si>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</si>
  <si>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</si>
  <si>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</si>
  <si>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</si>
  <si>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</si>
  <si>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</si>
  <si>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</si>
  <si>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</si>
  <si>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</si>
  <si>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</si>
  <si>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</si>
  <si>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</si>
  <si>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</si>
  <si>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</si>
  <si>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</si>
  <si>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</si>
  <si>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</si>
  <si>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</si>
  <si>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</si>
  <si>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</si>
  <si>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</si>
  <si>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</si>
  <si>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</si>
  <si>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</si>
  <si>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</si>
  <si>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</si>
  <si>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</si>
  <si>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</si>
  <si>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</si>
  <si>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</si>
  <si>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</si>
  <si>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</si>
  <si>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</si>
  <si>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</si>
  <si>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</si>
  <si>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</si>
  <si>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</si>
  <si>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</si>
  <si>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</si>
  <si>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</si>
  <si>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</si>
  <si>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</si>
  <si>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</si>
  <si>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</si>
  <si>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</si>
  <si>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</si>
  <si>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</si>
  <si>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</si>
  <si>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</si>
  <si>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</si>
  <si>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</si>
  <si>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</si>
  <si>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</si>
  <si>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</si>
  <si>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</si>
  <si>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</si>
  <si>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</si>
  <si>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</si>
  <si>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</si>
  <si>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</si>
  <si>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</si>
  <si>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</si>
  <si>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</si>
  <si>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</si>
  <si>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</si>
  <si>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</si>
  <si>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</si>
  <si>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</si>
  <si>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</si>
  <si>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</si>
  <si>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</si>
  <si>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</si>
  <si>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</si>
  <si>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</si>
  <si>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</si>
  <si>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</si>
  <si>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</si>
  <si>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</si>
  <si>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</si>
  <si>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</si>
  <si>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</si>
  <si>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</si>
  <si>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</si>
  <si>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</si>
  <si>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</si>
  <si>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</si>
  <si>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</si>
  <si>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</si>
  <si>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</si>
  <si>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</si>
  <si>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</si>
  <si>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</si>
  <si>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</si>
  <si>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</si>
  <si>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</si>
  <si>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</si>
  <si>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</si>
  <si>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</si>
  <si>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</si>
  <si>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</si>
  <si>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</si>
  <si>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</si>
  <si>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</si>
  <si>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</si>
  <si>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</si>
  <si>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</si>
  <si>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</si>
  <si>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</si>
  <si>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</si>
  <si>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</si>
  <si>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</si>
  <si>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</si>
  <si>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</si>
  <si>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</si>
  <si>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</si>
  <si>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</si>
  <si>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</si>
  <si>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</si>
  <si>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</si>
  <si>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</si>
  <si>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</si>
  <si>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</si>
  <si>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</si>
  <si>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</si>
  <si>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</si>
  <si>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</si>
  <si>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</si>
  <si>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</si>
  <si>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</si>
  <si>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</si>
  <si>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</si>
  <si>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</si>
  <si>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</si>
  <si>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</si>
  <si>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</si>
  <si>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</si>
  <si>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</si>
  <si>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</si>
  <si>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</si>
  <si>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</si>
  <si>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</si>
  <si>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</si>
  <si>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</si>
  <si>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</si>
  <si>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</si>
  <si>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</si>
  <si>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</si>
  <si>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</si>
  <si>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</si>
  <si>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</si>
  <si>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</si>
  <si>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</si>
  <si>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</si>
  <si>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</si>
  <si>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</si>
  <si>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</si>
  <si>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</si>
  <si>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</si>
  <si>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</si>
  <si>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</si>
  <si>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</si>
  <si>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</si>
  <si>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</si>
  <si>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</si>
  <si>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</si>
  <si>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</si>
  <si>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</si>
  <si>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</si>
  <si>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</si>
  <si>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</si>
  <si>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</si>
  <si>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</si>
  <si>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</si>
  <si>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</si>
  <si>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</si>
  <si>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</si>
  <si>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</si>
  <si>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</si>
  <si>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</si>
  <si>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</si>
  <si>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</si>
  <si>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</si>
  <si>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</si>
  <si>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</si>
  <si>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</si>
  <si>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</si>
  <si>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</si>
  <si>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</si>
  <si>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</si>
  <si>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</si>
  <si>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</si>
  <si>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</si>
  <si>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</si>
  <si>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</si>
  <si>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</si>
  <si>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</si>
  <si>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</si>
  <si>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</si>
  <si>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</si>
  <si>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</si>
  <si>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</si>
  <si>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</si>
  <si>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</si>
  <si>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</si>
  <si>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</si>
  <si>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</si>
  <si>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</si>
  <si>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</si>
  <si>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</si>
  <si>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</si>
  <si>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</si>
  <si>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</si>
  <si>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</si>
  <si>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</si>
  <si>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</si>
  <si>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</si>
  <si>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</si>
  <si>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</si>
  <si>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</si>
  <si>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</si>
  <si>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</si>
  <si>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</si>
  <si>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</si>
  <si>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</si>
  <si>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</si>
  <si>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</si>
  <si>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</si>
  <si>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</si>
  <si>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</si>
  <si>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</si>
  <si>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</si>
  <si>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</si>
  <si>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</si>
  <si>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</si>
  <si>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</si>
  <si>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</si>
  <si>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</si>
  <si>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</si>
  <si>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</si>
  <si>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</si>
  <si>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</si>
  <si>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</si>
  <si>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</si>
  <si>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</si>
  <si>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</si>
  <si>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</si>
  <si>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</si>
  <si>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</si>
  <si>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</si>
  <si>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</si>
  <si>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</si>
  <si>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</si>
  <si>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</si>
  <si>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</si>
  <si>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</si>
  <si>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</si>
  <si>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</si>
  <si>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</si>
  <si>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</si>
  <si>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</si>
  <si>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</si>
  <si>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</si>
  <si>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</si>
  <si>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</si>
  <si>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</si>
  <si>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</si>
  <si>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</si>
  <si>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</si>
  <si>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</si>
  <si>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</si>
  <si>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</si>
  <si>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</si>
  <si>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</si>
  <si>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</si>
  <si>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</si>
  <si>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</si>
  <si>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</si>
  <si>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</si>
  <si>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</si>
  <si>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</si>
  <si>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</si>
  <si>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</si>
  <si>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</si>
  <si>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</si>
  <si>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</si>
  <si>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</si>
  <si>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</si>
  <si>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</si>
  <si>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</si>
  <si>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</si>
  <si>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</si>
  <si>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</si>
  <si>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</si>
  <si>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</si>
  <si>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</si>
  <si>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</si>
  <si>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</si>
  <si>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</si>
  <si>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</si>
  <si>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</si>
  <si>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</si>
  <si>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</si>
  <si>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</si>
  <si>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</si>
  <si>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</si>
  <si>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</si>
  <si>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</si>
  <si>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</si>
  <si>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</si>
  <si>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</si>
  <si>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</si>
  <si>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</si>
  <si>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</si>
  <si>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</si>
  <si>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</si>
  <si>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</si>
  <si>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</si>
  <si>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</si>
  <si>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</si>
  <si>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</si>
  <si>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</si>
  <si>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</si>
  <si>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</si>
  <si>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</si>
  <si>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</si>
  <si>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</si>
  <si>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</si>
  <si>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</si>
  <si>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</si>
  <si>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</si>
  <si>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</si>
  <si>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</si>
  <si>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</si>
  <si>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</si>
  <si>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</si>
  <si>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</si>
  <si>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</si>
  <si>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</si>
  <si>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</si>
  <si>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</si>
  <si>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</si>
  <si>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</si>
  <si>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</si>
  <si>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</si>
  <si>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</si>
  <si>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</si>
  <si>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</si>
  <si>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</si>
  <si>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</si>
  <si>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</si>
  <si>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</si>
  <si>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</si>
  <si>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</si>
  <si>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</si>
  <si>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</si>
  <si>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</si>
  <si>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</si>
  <si>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</si>
  <si>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</si>
  <si>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</si>
  <si>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</si>
  <si>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</si>
  <si>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</si>
  <si>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</si>
  <si>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</si>
  <si>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</si>
  <si>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</si>
  <si>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</si>
  <si>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</si>
  <si>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</si>
  <si>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</si>
  <si>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</si>
  <si>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</si>
  <si>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</si>
  <si>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</si>
  <si>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</si>
  <si>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</si>
  <si>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</si>
  <si>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</si>
  <si>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</si>
  <si>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</si>
  <si>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</si>
  <si>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</si>
  <si>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</si>
  <si>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</si>
  <si>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</si>
  <si>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</si>
  <si>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</si>
  <si>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</si>
  <si>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</si>
  <si>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</si>
  <si>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</si>
  <si>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</si>
  <si>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</si>
  <si>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</si>
  <si>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</si>
  <si>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</si>
  <si>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</si>
  <si>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</si>
  <si>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</si>
  <si>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</si>
  <si>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</si>
  <si>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</si>
  <si>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</si>
  <si>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</si>
  <si>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</si>
  <si>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</si>
  <si>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</si>
  <si>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</si>
  <si>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</si>
  <si>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</si>
  <si>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</si>
  <si>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</si>
  <si>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</si>
  <si>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</si>
  <si>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</si>
  <si>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</si>
  <si>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</si>
  <si>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</si>
  <si>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</si>
  <si>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</si>
  <si>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</si>
  <si>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</si>
  <si>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</si>
  <si>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</si>
  <si>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</si>
  <si>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</si>
  <si>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</si>
  <si>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</si>
  <si>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</si>
  <si>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</si>
  <si>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</si>
  <si>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</si>
  <si>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</si>
  <si>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</si>
  <si>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</si>
  <si>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</si>
  <si>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</si>
  <si>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</si>
  <si>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</si>
  <si>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</si>
  <si>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</si>
  <si>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</si>
  <si>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</si>
  <si>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</si>
  <si>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</si>
  <si>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</si>
  <si>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</si>
  <si>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</si>
  <si>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</si>
  <si>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</si>
  <si>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</si>
  <si>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</si>
  <si>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</si>
  <si>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</si>
  <si>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</si>
  <si>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</si>
  <si>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</si>
  <si>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</si>
  <si>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</si>
  <si>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</si>
  <si>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</si>
  <si>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</si>
  <si>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</si>
  <si>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</si>
  <si>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</si>
  <si>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</si>
  <si>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</si>
  <si>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</si>
  <si>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</si>
  <si>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</si>
  <si>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</si>
  <si>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</si>
  <si>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</si>
  <si>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</si>
  <si>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</si>
  <si>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</si>
  <si>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</si>
  <si>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</si>
  <si>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</si>
  <si>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</si>
  <si>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</si>
  <si>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</si>
  <si>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</si>
  <si>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</si>
  <si>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</si>
  <si>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</si>
  <si>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</si>
  <si>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</si>
  <si>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</si>
  <si>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</si>
  <si>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</si>
  <si>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</si>
  <si>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</si>
  <si>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</si>
  <si>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</si>
  <si>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</si>
  <si>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</si>
  <si>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</si>
  <si>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</si>
  <si>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</si>
  <si>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</si>
  <si>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</si>
  <si>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</si>
  <si>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</si>
  <si>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</si>
  <si>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</si>
  <si>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</si>
  <si>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</si>
  <si>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</si>
  <si>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</si>
  <si>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</si>
  <si>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</si>
  <si>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</si>
  <si>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</si>
  <si>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</si>
  <si>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</si>
  <si>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</si>
  <si>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</si>
  <si>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</si>
  <si>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</si>
  <si>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</si>
  <si>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</si>
  <si>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</si>
  <si>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</si>
  <si>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</si>
  <si>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</si>
  <si>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</si>
  <si>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</si>
  <si>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</si>
  <si>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</si>
  <si>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</si>
  <si>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</si>
  <si>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</si>
  <si>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</si>
  <si>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</si>
  <si>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</si>
  <si>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</si>
  <si>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</si>
  <si>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</si>
  <si>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</si>
  <si>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</si>
  <si>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</si>
  <si>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</si>
  <si>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</si>
  <si>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</si>
  <si>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</si>
  <si>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</si>
  <si>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</si>
  <si>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</si>
  <si>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</si>
  <si>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</si>
  <si>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</si>
  <si>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</si>
  <si>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</si>
  <si>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</si>
  <si>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</si>
  <si>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</si>
  <si>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</si>
  <si>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</si>
  <si>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</si>
  <si>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</si>
  <si>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</si>
  <si>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</si>
  <si>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</si>
  <si>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</si>
  <si>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</si>
  <si>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</si>
  <si>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</si>
  <si>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</si>
  <si>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</si>
  <si>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</si>
  <si>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</si>
  <si>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</si>
  <si>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</si>
  <si>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</si>
  <si>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</si>
  <si>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</si>
  <si>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</si>
  <si>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</si>
  <si>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</si>
  <si>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</si>
  <si>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</si>
  <si>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</si>
  <si>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</si>
  <si>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</si>
  <si>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</si>
  <si>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</si>
  <si>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</si>
  <si>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</si>
  <si>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</si>
  <si>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</si>
  <si>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</si>
  <si>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</si>
  <si>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</si>
  <si>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</si>
  <si>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</si>
  <si>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</si>
  <si>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</si>
  <si>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</si>
  <si>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</si>
  <si>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</si>
  <si>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</si>
  <si>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</si>
  <si>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</si>
  <si>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</si>
  <si>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</si>
  <si>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</si>
  <si>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</si>
  <si>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</si>
  <si>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</si>
  <si>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</si>
  <si>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</si>
  <si>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</si>
  <si>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</si>
  <si>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</si>
  <si>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</si>
  <si>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</si>
  <si>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</si>
  <si>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</si>
  <si>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</si>
  <si>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</si>
  <si>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</si>
  <si>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</si>
  <si>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</si>
  <si>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</si>
  <si>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</si>
  <si>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</si>
  <si>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</si>
  <si>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</si>
  <si>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</si>
  <si>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</si>
  <si>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</si>
  <si>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</si>
  <si>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</si>
  <si>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</si>
  <si>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</si>
  <si>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</si>
  <si>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</si>
  <si>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</si>
  <si>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</si>
  <si>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</si>
  <si>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</si>
  <si>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</si>
  <si>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</si>
  <si>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</si>
  <si>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</si>
  <si>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</si>
  <si>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</si>
  <si>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</si>
  <si>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</si>
  <si>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</si>
  <si>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</si>
  <si>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</si>
  <si>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</si>
  <si>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</si>
  <si>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</si>
  <si>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</si>
  <si>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</si>
  <si>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</si>
  <si>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</si>
  <si>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</si>
  <si>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</si>
  <si>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</si>
  <si>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</si>
  <si>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</si>
  <si>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</si>
  <si>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</si>
  <si>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</si>
  <si>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</si>
  <si>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</si>
  <si>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</si>
  <si>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</si>
  <si>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</si>
  <si>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</si>
  <si>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</si>
  <si>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</si>
  <si>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</si>
  <si>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</si>
  <si>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</si>
  <si>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</si>
  <si>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</si>
  <si>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</si>
  <si>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</si>
  <si>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</si>
  <si>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</si>
  <si>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</si>
  <si>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</si>
  <si>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</si>
  <si>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</si>
  <si>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</si>
  <si>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</si>
  <si>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</si>
  <si>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</si>
  <si>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</si>
  <si>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</si>
  <si>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</si>
  <si>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</si>
  <si>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</si>
  <si>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</si>
  <si>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</si>
  <si>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</si>
  <si>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</si>
  <si>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</si>
  <si>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</si>
  <si>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</si>
  <si>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</si>
  <si>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</si>
  <si>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</si>
  <si>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</si>
  <si>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</si>
  <si>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</si>
  <si>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</si>
  <si>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</si>
  <si>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</si>
  <si>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</si>
  <si>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</si>
  <si>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</si>
  <si>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</si>
  <si>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</si>
  <si>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</si>
  <si>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</si>
  <si>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</si>
  <si>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</si>
  <si>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</si>
  <si>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</si>
  <si>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</si>
  <si>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</si>
  <si>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</si>
  <si>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</si>
  <si>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</si>
  <si>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</si>
  <si>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</si>
  <si>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</si>
  <si>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</si>
  <si>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</si>
  <si>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</si>
  <si>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</si>
  <si>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</si>
  <si>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</si>
  <si>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</si>
  <si>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</si>
  <si>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</si>
  <si>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</si>
  <si>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</si>
  <si>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</si>
  <si>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</si>
  <si>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</si>
  <si>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</si>
  <si>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</si>
  <si>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</si>
  <si>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</si>
  <si>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</si>
  <si>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</si>
  <si>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</si>
  <si>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</si>
  <si>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</si>
  <si>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</si>
  <si>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</si>
  <si>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</si>
  <si>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</si>
  <si>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</si>
  <si>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</si>
  <si>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</si>
  <si>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</si>
  <si>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</si>
  <si>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</si>
  <si>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</si>
  <si>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</si>
  <si>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</si>
  <si>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</si>
  <si>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</si>
  <si>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</si>
  <si>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</si>
  <si>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</si>
  <si>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</si>
  <si>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</si>
  <si>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</si>
  <si>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</si>
  <si>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</si>
  <si>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</si>
  <si>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</si>
  <si>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</si>
  <si>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</si>
  <si>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</si>
  <si>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</si>
  <si>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</si>
  <si>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</si>
  <si>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</si>
  <si>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</si>
  <si>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</si>
  <si>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</si>
  <si>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</si>
  <si>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</si>
  <si>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</si>
  <si>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</si>
  <si>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</si>
  <si>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</si>
  <si>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</si>
  <si>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</si>
  <si>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</si>
  <si>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</si>
  <si>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</si>
  <si>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</si>
  <si>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</si>
  <si>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</si>
  <si>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</si>
  <si>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</si>
  <si>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</si>
  <si>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</si>
  <si>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</si>
  <si>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</si>
  <si>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</si>
  <si>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</si>
  <si>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</si>
  <si>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</si>
  <si>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</si>
  <si>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</si>
  <si>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</si>
  <si>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</si>
  <si>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</si>
  <si>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</si>
  <si>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</si>
  <si>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</si>
  <si>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</si>
  <si>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</si>
  <si>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</si>
  <si>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</si>
  <si>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</si>
  <si>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</si>
  <si>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</si>
  <si>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</si>
  <si>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</si>
  <si>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</si>
  <si>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</si>
  <si>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</si>
  <si>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</si>
  <si>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</si>
  <si>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</si>
  <si>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</si>
  <si>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</si>
  <si>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</si>
  <si>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</si>
  <si>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</si>
  <si>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</si>
  <si>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</si>
  <si>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</si>
  <si>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</si>
  <si>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</si>
  <si>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</si>
  <si>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</si>
  <si>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</si>
  <si>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</si>
  <si>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</si>
  <si>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</si>
  <si>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</si>
  <si>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</si>
  <si>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</si>
  <si>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</si>
  <si>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</si>
  <si>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</si>
  <si>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</si>
  <si>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</si>
  <si>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</si>
  <si>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</si>
  <si>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</si>
  <si>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</si>
  <si>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</si>
  <si>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</si>
  <si>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</si>
  <si>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</si>
  <si>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</si>
  <si>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</si>
  <si>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</si>
  <si>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</si>
  <si>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</si>
  <si>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</si>
  <si>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</si>
  <si>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</si>
  <si>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</si>
  <si>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</si>
  <si>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</si>
  <si>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</si>
  <si>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</si>
  <si>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</si>
  <si>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</si>
  <si>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</si>
  <si>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</si>
  <si>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</si>
  <si>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</si>
  <si>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</si>
  <si>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</si>
  <si>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</si>
  <si>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</si>
  <si>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</si>
  <si>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</si>
  <si>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</si>
  <si>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</si>
  <si>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</si>
  <si>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</si>
  <si>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</si>
  <si>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</si>
  <si>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</si>
  <si>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</si>
  <si>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</si>
  <si>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</si>
  <si>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</si>
  <si>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</si>
  <si>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</si>
  <si>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</si>
  <si>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</si>
  <si>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</si>
  <si>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</si>
  <si>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</si>
  <si>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</si>
  <si>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</si>
  <si>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</si>
  <si>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</si>
  <si>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</si>
  <si>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</si>
  <si>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</si>
  <si>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</si>
  <si>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</si>
  <si>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</si>
  <si>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</si>
  <si>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</si>
  <si>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</si>
  <si>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</si>
  <si>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</si>
  <si>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</si>
  <si>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</si>
  <si>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</si>
  <si>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</si>
  <si>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</si>
  <si>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</si>
  <si>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</si>
  <si>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</si>
  <si>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</si>
  <si>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</si>
  <si>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</si>
  <si>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</si>
  <si>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</si>
  <si>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</si>
  <si>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</si>
  <si>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</si>
  <si>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</si>
  <si>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</si>
  <si>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</si>
  <si>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</si>
  <si>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</si>
  <si>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</si>
  <si>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</si>
  <si>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</si>
  <si>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</si>
  <si>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</si>
  <si>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</si>
  <si>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</si>
  <si>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</si>
  <si>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</si>
  <si>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</si>
  <si>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</si>
  <si>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</si>
  <si>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</si>
  <si>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</si>
  <si>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</si>
  <si>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</si>
  <si>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</si>
  <si>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</si>
  <si>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</si>
  <si>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</si>
  <si>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</si>
  <si>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</si>
  <si>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</si>
  <si>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</si>
  <si>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</si>
  <si>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</si>
  <si>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</si>
  <si>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</si>
  <si>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</si>
  <si>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</si>
  <si>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</si>
  <si>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</si>
  <si>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</si>
  <si>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</si>
  <si>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</si>
  <si>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</si>
  <si>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</si>
  <si>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</si>
  <si>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</si>
  <si>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</si>
  <si>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</si>
  <si>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</si>
  <si>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</si>
  <si>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</si>
  <si>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</si>
  <si>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</si>
  <si>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</si>
  <si>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</si>
  <si>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</si>
  <si>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</si>
  <si>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</si>
  <si>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</si>
  <si>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</si>
  <si>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</si>
  <si>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</si>
  <si>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</si>
  <si>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</si>
  <si>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</si>
  <si>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</si>
  <si>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</si>
  <si>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</si>
  <si>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</si>
  <si>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</si>
  <si>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</si>
  <si>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</si>
  <si>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</si>
  <si>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</si>
  <si>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</si>
  <si>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</si>
  <si>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</si>
  <si>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</si>
  <si>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</si>
  <si>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</si>
  <si>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</si>
  <si>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</si>
  <si>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</si>
  <si>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</si>
  <si>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</si>
  <si>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</si>
  <si>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</si>
  <si>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</si>
  <si>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</si>
  <si>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</si>
  <si>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</si>
  <si>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</si>
  <si>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</si>
  <si>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</si>
  <si>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</si>
  <si>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</si>
  <si>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</si>
  <si>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</si>
  <si>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</si>
  <si>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</si>
  <si>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</si>
  <si>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</si>
  <si>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</si>
  <si>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</si>
  <si>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</si>
  <si>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</si>
  <si>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</si>
  <si>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</si>
  <si>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</si>
  <si>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</si>
  <si>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</si>
  <si>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</si>
  <si>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</si>
  <si>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</si>
  <si>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</si>
  <si>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</si>
  <si>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</si>
  <si>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</si>
  <si>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</si>
  <si>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</si>
  <si>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</si>
  <si>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</si>
  <si>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</si>
  <si>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</si>
  <si>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</si>
  <si>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</si>
  <si>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</si>
  <si>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</si>
  <si>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</si>
  <si>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</si>
  <si>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</si>
  <si>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</si>
  <si>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</si>
  <si>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</si>
  <si>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</si>
  <si>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</si>
  <si>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</si>
  <si>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</si>
  <si>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</si>
  <si>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</si>
  <si>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</si>
  <si>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</si>
  <si>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</si>
  <si>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</si>
  <si>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</si>
  <si>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</si>
  <si>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</si>
  <si>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</si>
  <si>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</si>
  <si>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</si>
  <si>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</si>
  <si>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</si>
  <si>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</si>
  <si>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</si>
  <si>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</si>
  <si>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</si>
  <si>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</si>
  <si>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</si>
  <si>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</si>
  <si>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</si>
  <si>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</si>
  <si>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</si>
  <si>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</si>
  <si>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</si>
  <si>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</si>
  <si>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</si>
  <si>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</si>
  <si>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</si>
  <si>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</si>
  <si>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</si>
  <si>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</si>
  <si>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</si>
  <si>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</si>
  <si>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</si>
  <si>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</si>
  <si>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</si>
  <si>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</si>
  <si>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</si>
  <si>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</si>
  <si>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</si>
  <si>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</si>
  <si>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</si>
  <si>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</si>
  <si>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</si>
  <si>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</si>
  <si>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</si>
  <si>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</si>
  <si>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</si>
  <si>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</si>
  <si>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</si>
  <si>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</si>
  <si>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</si>
  <si>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</si>
  <si>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</si>
  <si>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</si>
  <si>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</si>
  <si>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</si>
  <si>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</si>
  <si>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</si>
  <si>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</si>
  <si>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</si>
  <si>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</si>
  <si>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</si>
  <si>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</si>
  <si>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</si>
  <si>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</si>
  <si>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</si>
  <si>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</si>
  <si>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</si>
  <si>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</si>
  <si>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</si>
  <si>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</si>
  <si>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</si>
  <si>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</si>
  <si>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</si>
  <si>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</si>
  <si>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</si>
  <si>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</si>
  <si>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</si>
  <si>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</si>
  <si>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</si>
  <si>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</si>
  <si>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</si>
  <si>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</si>
  <si>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</si>
  <si>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</si>
  <si>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</si>
  <si>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</si>
  <si>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</si>
  <si>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</si>
  <si>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</si>
  <si>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</si>
  <si>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</si>
  <si>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</si>
  <si>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</si>
  <si>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</si>
  <si>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</si>
  <si>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</si>
  <si>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</si>
  <si>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</si>
  <si>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</si>
  <si>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</si>
  <si>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</si>
  <si>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</si>
  <si>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</si>
  <si>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</si>
  <si>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</si>
  <si>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</si>
  <si>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</si>
  <si>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</si>
  <si>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</si>
  <si>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</si>
  <si>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</si>
  <si>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</si>
  <si>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</si>
  <si>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</si>
  <si>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</si>
  <si>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</si>
  <si>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</si>
  <si>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</si>
  <si>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</si>
  <si>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</si>
  <si>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</si>
  <si>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</si>
  <si>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</si>
  <si>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</si>
  <si>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</si>
  <si>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</si>
  <si>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</si>
  <si>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</si>
  <si>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</si>
  <si>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</si>
  <si>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</si>
  <si>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</si>
  <si>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</si>
  <si>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</si>
  <si>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</si>
  <si>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</si>
  <si>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</si>
  <si>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</si>
  <si>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</si>
  <si>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</si>
  <si>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</si>
  <si>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</si>
  <si>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</si>
  <si>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</si>
  <si>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</si>
  <si>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</si>
  <si>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</si>
  <si>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</si>
  <si>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</si>
  <si>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</si>
  <si>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</si>
  <si>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</si>
  <si>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</si>
  <si>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</si>
  <si>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</si>
  <si>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</si>
  <si>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</si>
  <si>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</si>
  <si>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</si>
  <si>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</si>
  <si>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</si>
  <si>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</si>
  <si>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</si>
  <si>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</si>
  <si>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</si>
  <si>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</si>
  <si>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</si>
  <si>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</si>
  <si>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</si>
  <si>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</si>
  <si>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</si>
  <si>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</si>
  <si>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</si>
  <si>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</si>
  <si>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</si>
  <si>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</si>
  <si>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</si>
  <si>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</si>
  <si>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</si>
  <si>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</si>
  <si>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</si>
  <si>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</si>
  <si>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</si>
  <si>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</si>
  <si>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</si>
  <si>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</si>
  <si>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</si>
  <si>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</si>
  <si>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</si>
  <si>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</si>
  <si>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</si>
  <si>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</si>
  <si>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</si>
  <si>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</si>
  <si>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</si>
  <si>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</si>
  <si>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</si>
  <si>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</si>
  <si>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</si>
  <si>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</si>
  <si>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</si>
  <si>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</si>
  <si>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</si>
  <si>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</si>
  <si>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</si>
  <si>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</si>
  <si>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</si>
  <si>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</si>
  <si>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</si>
  <si>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</si>
  <si>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</si>
  <si>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</si>
  <si>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</si>
  <si>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</si>
  <si>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</si>
  <si>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</si>
  <si>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</si>
  <si>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</si>
  <si>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</si>
  <si>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</si>
  <si>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</si>
  <si>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</si>
  <si>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</si>
  <si>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</si>
  <si>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</si>
  <si>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</si>
  <si>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</si>
  <si>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</si>
  <si>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</si>
  <si>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</si>
  <si>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</si>
  <si>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</si>
  <si>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</si>
  <si>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</si>
  <si>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</si>
  <si>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</si>
  <si>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</si>
  <si>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</si>
  <si>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</si>
  <si>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</si>
  <si>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</si>
  <si>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</si>
  <si>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</si>
  <si>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</si>
  <si>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</si>
  <si>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</si>
  <si>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</si>
  <si>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</si>
  <si>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</si>
  <si>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</si>
  <si>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</si>
  <si>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</si>
  <si>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</si>
  <si>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</si>
  <si>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</si>
  <si>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</si>
  <si>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</si>
  <si>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</si>
  <si>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</si>
  <si>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</si>
  <si>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</si>
  <si>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</si>
  <si>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</si>
  <si>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</si>
  <si>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</si>
  <si>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</si>
  <si>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</si>
  <si>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</si>
  <si>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</si>
  <si>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</si>
  <si>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</si>
  <si>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</si>
  <si>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</si>
  <si>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</si>
  <si>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</si>
  <si>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</si>
  <si>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</si>
  <si>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</si>
  <si>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</si>
  <si>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</si>
  <si>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</si>
  <si>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</si>
  <si>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</si>
  <si>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</si>
  <si>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</si>
  <si>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</si>
  <si>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</si>
  <si>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</si>
  <si>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</si>
  <si>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</si>
  <si>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</si>
  <si>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</si>
  <si>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</si>
  <si>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</si>
  <si>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</si>
  <si>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</si>
  <si>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</si>
  <si>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</si>
  <si>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</si>
  <si>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</si>
  <si>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</si>
  <si>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</si>
  <si>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</si>
  <si>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</si>
  <si>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</si>
  <si>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</si>
  <si>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</si>
  <si>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</si>
  <si>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</si>
  <si>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</si>
  <si>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</si>
  <si>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</si>
  <si>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</si>
  <si>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</si>
  <si>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</si>
  <si>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</si>
  <si>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</si>
  <si>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</si>
  <si>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</si>
  <si>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</si>
  <si>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</si>
  <si>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</si>
  <si>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</si>
  <si>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</si>
  <si>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</si>
  <si>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</si>
  <si>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</si>
  <si>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</si>
  <si>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</si>
  <si>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</si>
  <si>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</si>
  <si>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</si>
  <si>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</si>
  <si>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</si>
  <si>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</si>
  <si>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</si>
  <si>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</si>
  <si>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</si>
  <si>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</si>
  <si>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</si>
  <si>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</si>
  <si>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</si>
  <si>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</si>
  <si>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</si>
  <si>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</si>
  <si>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</si>
  <si>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</si>
  <si>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</si>
  <si>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</si>
  <si>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</si>
  <si>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</si>
  <si>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</si>
  <si>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</si>
  <si>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</si>
  <si>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</si>
  <si>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</si>
  <si>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</si>
  <si>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</si>
  <si>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</si>
  <si>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</si>
  <si>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</si>
  <si>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</si>
  <si>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</si>
  <si>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</si>
  <si>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</si>
  <si>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</si>
  <si>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</si>
  <si>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</si>
  <si>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</si>
  <si>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</si>
  <si>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</si>
  <si>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</si>
  <si>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</si>
  <si>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</si>
  <si>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</si>
  <si>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</si>
  <si>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</si>
  <si>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</si>
  <si>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</si>
  <si>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</si>
  <si>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</si>
  <si>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</si>
  <si>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</si>
  <si>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</si>
  <si>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</si>
  <si>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</si>
  <si>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</si>
  <si>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</si>
  <si>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</si>
  <si>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</si>
  <si>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</si>
  <si>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</si>
  <si>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</si>
  <si>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</si>
  <si>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</si>
  <si>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</si>
  <si>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</si>
  <si>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</si>
  <si>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</si>
  <si>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</si>
  <si>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</si>
  <si>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</si>
  <si>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</si>
  <si>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</si>
  <si>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</si>
  <si>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</si>
  <si>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</si>
  <si>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</si>
  <si>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</si>
  <si>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</si>
  <si>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</si>
  <si>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</si>
  <si>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</si>
  <si>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</si>
  <si>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</si>
  <si>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</si>
  <si>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</si>
  <si>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</si>
  <si>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</si>
  <si>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</si>
  <si>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</si>
  <si>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</si>
  <si>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</si>
  <si>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</si>
  <si>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</si>
  <si>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</si>
  <si>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</si>
  <si>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</si>
  <si>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</si>
  <si>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</si>
  <si>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</si>
  <si>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</si>
  <si>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</si>
  <si>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</si>
  <si>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</si>
  <si>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</si>
  <si>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</si>
  <si>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</si>
  <si>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</si>
  <si>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</si>
  <si>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</si>
  <si>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</si>
  <si>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</si>
  <si>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</si>
  <si>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</si>
  <si>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</si>
  <si>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</si>
  <si>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</si>
  <si>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</si>
  <si>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</si>
  <si>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</si>
  <si>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</si>
  <si>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</si>
  <si>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</si>
  <si>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</si>
  <si>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</si>
  <si>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</si>
  <si>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</si>
  <si>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</si>
  <si>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</si>
  <si>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</si>
  <si>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</si>
  <si>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</si>
  <si>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</si>
  <si>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</si>
  <si>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</si>
  <si>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</si>
  <si>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</si>
  <si>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</si>
  <si>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</si>
  <si>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</si>
  <si>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</si>
  <si>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</si>
  <si>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</si>
  <si>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</si>
  <si>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</si>
  <si>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</si>
  <si>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</si>
  <si>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</si>
  <si>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</si>
  <si>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</si>
  <si>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</si>
  <si>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</si>
  <si>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</si>
  <si>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</si>
  <si>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</si>
  <si>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</si>
  <si>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</si>
  <si>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</si>
  <si>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</si>
  <si>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</si>
  <si>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</si>
  <si>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</si>
  <si>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</si>
  <si>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</si>
  <si>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</si>
  <si>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</si>
  <si>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</si>
  <si>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</si>
  <si>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</si>
  <si>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</si>
  <si>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</si>
  <si>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</si>
  <si>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</si>
  <si>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</si>
  <si>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</si>
  <si>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</si>
  <si>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</si>
  <si>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</si>
  <si>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</si>
  <si>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</si>
  <si>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</si>
  <si>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</si>
  <si>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</si>
  <si>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</si>
  <si>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</si>
  <si>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</si>
  <si>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</si>
  <si>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</si>
  <si>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</si>
  <si>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</si>
  <si>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</si>
  <si>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</si>
  <si>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</si>
  <si>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</si>
  <si>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</si>
  <si>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</si>
  <si>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</si>
  <si>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</si>
  <si>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</si>
  <si>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</si>
  <si>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</si>
  <si>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</si>
  <si>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</si>
  <si>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</si>
  <si>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</si>
  <si>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</si>
  <si>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</si>
  <si>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</si>
  <si>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</si>
  <si>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</si>
  <si>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</si>
  <si>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</si>
  <si>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</si>
  <si>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</si>
  <si>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</si>
  <si>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</si>
  <si>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</si>
  <si>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</si>
  <si>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</si>
  <si>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</si>
  <si>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</si>
  <si>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</si>
  <si>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</si>
  <si>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</si>
  <si>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</si>
  <si>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</si>
  <si>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</si>
  <si>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</si>
  <si>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</si>
  <si>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</si>
  <si>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</si>
  <si>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</si>
  <si>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</si>
  <si>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</si>
  <si>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</si>
  <si>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</si>
  <si>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</si>
  <si>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</si>
  <si>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</si>
  <si>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</si>
  <si>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</si>
  <si>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</si>
  <si>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</si>
  <si>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</si>
  <si>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</si>
  <si>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</si>
  <si>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</si>
  <si>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</si>
  <si>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</si>
  <si>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</si>
  <si>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</si>
  <si>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</si>
  <si>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</si>
  <si>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</si>
  <si>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</si>
  <si>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</si>
  <si>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</si>
  <si>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</si>
  <si>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</si>
  <si>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</si>
  <si>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</si>
  <si>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</si>
  <si>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</si>
  <si>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</si>
  <si>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</si>
  <si>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</si>
  <si>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</si>
  <si>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</si>
  <si>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</si>
  <si>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</si>
  <si>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</si>
  <si>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</si>
  <si>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</si>
  <si>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</si>
  <si>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</si>
  <si>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</si>
  <si>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</si>
  <si>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</si>
  <si>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</si>
  <si>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</si>
  <si>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</si>
  <si>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</si>
  <si>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</si>
  <si>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</si>
  <si>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</si>
  <si>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</si>
  <si>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</si>
  <si>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</si>
  <si>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</si>
  <si>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</si>
  <si>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</si>
  <si>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</si>
  <si>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</si>
  <si>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</si>
  <si>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</si>
  <si>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</si>
  <si>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</si>
  <si>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</si>
  <si>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</si>
  <si>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</si>
  <si>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</si>
  <si>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</si>
  <si>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</si>
  <si>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</si>
  <si>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</si>
  <si>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</si>
  <si>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</si>
  <si>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</si>
  <si>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</si>
  <si>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</si>
  <si>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</si>
  <si>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</si>
  <si>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</si>
  <si>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</si>
  <si>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</si>
  <si>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</si>
  <si>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</si>
  <si>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</si>
  <si>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</si>
  <si>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</si>
  <si>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</si>
  <si>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</si>
  <si>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</si>
  <si>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</si>
  <si>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</si>
  <si>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</si>
  <si>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</si>
  <si>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</si>
  <si>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</si>
  <si>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</si>
  <si>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</si>
  <si>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</si>
  <si>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</si>
  <si>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</si>
  <si>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</si>
  <si>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</si>
  <si>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</si>
  <si>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</si>
  <si>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</si>
  <si>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</si>
  <si>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</si>
  <si>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</si>
  <si>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</si>
  <si>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</si>
  <si>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</si>
  <si>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</si>
  <si>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</si>
  <si>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</si>
  <si>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</si>
  <si>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</si>
  <si>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</si>
  <si>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</si>
  <si>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</si>
  <si>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</si>
  <si>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</si>
  <si>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</si>
  <si>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</si>
  <si>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</si>
  <si>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</si>
  <si>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</si>
  <si>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</si>
  <si>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</si>
  <si>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</si>
  <si>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</si>
  <si>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</si>
  <si>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</si>
  <si>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</si>
  <si>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</si>
  <si>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</si>
  <si>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</si>
  <si>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</si>
  <si>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</si>
  <si>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</si>
  <si>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</si>
  <si>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</si>
  <si>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</si>
  <si>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</si>
  <si>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</si>
  <si>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</si>
  <si>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</si>
  <si>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</si>
  <si>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</si>
  <si>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</si>
  <si>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</si>
  <si>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</si>
  <si>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</si>
  <si>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</si>
  <si>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</si>
  <si>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</si>
  <si>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</si>
  <si>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</si>
  <si>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</si>
  <si>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</si>
  <si>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</si>
  <si>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</si>
  <si>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</si>
  <si>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</si>
  <si>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</si>
  <si>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</si>
  <si>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</si>
  <si>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</si>
  <si>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</si>
  <si>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</si>
  <si>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</si>
  <si>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</si>
  <si>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</si>
  <si>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</si>
  <si>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</si>
  <si>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</si>
  <si>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</si>
  <si>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</si>
  <si>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</si>
  <si>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</si>
  <si>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</si>
  <si>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</si>
  <si>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</si>
  <si>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</si>
  <si>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</si>
  <si>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</si>
  <si>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</si>
  <si>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</si>
  <si>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</si>
  <si>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</si>
  <si>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</si>
  <si>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</si>
  <si>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</si>
  <si>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</si>
  <si>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</si>
  <si>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</si>
  <si>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</si>
  <si>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</si>
  <si>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</si>
  <si>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</si>
  <si>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</si>
  <si>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</si>
  <si>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</si>
  <si>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</si>
  <si>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</si>
  <si>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</si>
  <si>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</si>
  <si>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</si>
  <si>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</si>
  <si>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</si>
  <si>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</si>
  <si>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</si>
  <si>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</si>
  <si>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</si>
  <si>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</si>
  <si>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</si>
  <si>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</si>
  <si>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</si>
  <si>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</si>
  <si>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</si>
  <si>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</si>
  <si>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</si>
  <si>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</si>
  <si>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</si>
  <si>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</si>
  <si>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</si>
  <si>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</si>
  <si>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</si>
  <si>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</si>
  <si>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</si>
  <si>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</si>
  <si>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</si>
  <si>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</si>
  <si>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</si>
  <si>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</si>
  <si>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</si>
  <si>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</si>
  <si>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</si>
  <si>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</si>
  <si>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</si>
  <si>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</si>
  <si>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</si>
  <si>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</si>
  <si>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</si>
  <si>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</si>
  <si>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</si>
  <si>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</si>
  <si>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</si>
  <si>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</si>
  <si>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</si>
  <si>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</si>
  <si>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</si>
  <si>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</si>
  <si>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</si>
  <si>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</si>
  <si>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</si>
  <si>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</si>
  <si>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</si>
  <si>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</si>
  <si>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</si>
  <si>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</si>
  <si>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</si>
  <si>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</si>
  <si>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</si>
  <si>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</si>
  <si>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</si>
  <si>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</si>
  <si>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</si>
  <si>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</si>
  <si>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</si>
  <si>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</si>
  <si>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</si>
  <si>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</si>
  <si>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</si>
  <si>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</si>
  <si>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</si>
  <si>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</si>
  <si>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</si>
  <si>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</si>
  <si>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</si>
  <si>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</si>
  <si>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</si>
  <si>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</si>
  <si>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</si>
  <si>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</si>
  <si>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</si>
  <si>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</si>
  <si>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</si>
  <si>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</si>
  <si>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</si>
  <si>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</si>
  <si>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</si>
  <si>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</si>
  <si>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</si>
  <si>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</si>
  <si>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</si>
  <si>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</si>
  <si>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</si>
  <si>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</si>
  <si>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</si>
  <si>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</si>
  <si>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</si>
  <si>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</si>
  <si>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</si>
  <si>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</si>
  <si>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</si>
  <si>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</si>
  <si>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</si>
  <si>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</si>
  <si>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</si>
  <si>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</si>
  <si>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</si>
  <si>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</si>
  <si>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</si>
  <si>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</si>
  <si>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</si>
  <si>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</si>
  <si>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</si>
  <si>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</si>
  <si>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</si>
  <si>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</si>
  <si>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</si>
  <si>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</si>
  <si>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</si>
  <si>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</si>
  <si>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</si>
  <si>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</si>
  <si>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</si>
  <si>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</si>
  <si>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</si>
  <si>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</si>
  <si>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</si>
  <si>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</si>
  <si>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</si>
  <si>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</si>
  <si>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</si>
  <si>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</si>
  <si>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</si>
  <si>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</si>
  <si>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</si>
  <si>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</si>
  <si>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</si>
  <si>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</si>
  <si>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</si>
  <si>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</si>
  <si>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</si>
  <si>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</si>
  <si>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</si>
  <si>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</si>
  <si>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</si>
  <si>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</si>
  <si>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</si>
  <si>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</si>
  <si>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</si>
  <si>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</si>
  <si>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</si>
  <si>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</si>
  <si>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</si>
  <si>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</si>
  <si>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</si>
  <si>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</si>
  <si>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</si>
  <si>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</si>
  <si>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</si>
  <si>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</si>
  <si>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</si>
  <si>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</si>
  <si>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</si>
  <si>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</si>
  <si>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</si>
  <si>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</si>
  <si>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</si>
  <si>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</si>
  <si>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</si>
  <si>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</si>
  <si>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</si>
  <si>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</si>
  <si>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</si>
  <si>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</si>
  <si>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</si>
  <si>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</si>
  <si>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</si>
  <si>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</si>
  <si>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</si>
  <si>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</si>
  <si>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</si>
  <si>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</si>
  <si>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</si>
  <si>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</si>
  <si>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</si>
  <si>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</si>
  <si>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</si>
  <si>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</si>
  <si>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</si>
  <si>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</si>
  <si>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</si>
  <si>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</si>
  <si>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</si>
  <si>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</si>
  <si>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</si>
  <si>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</si>
  <si>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</si>
  <si>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</si>
  <si>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</si>
  <si>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</si>
  <si>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</si>
  <si>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</si>
  <si>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</si>
  <si>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</si>
  <si>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</si>
  <si>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</si>
  <si>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</si>
  <si>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</si>
  <si>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</si>
  <si>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</si>
  <si>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</si>
  <si>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</si>
  <si>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</si>
  <si>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</si>
  <si>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</si>
  <si>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</si>
  <si>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</si>
  <si>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</si>
  <si>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</si>
  <si>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</si>
  <si>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</si>
  <si>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</si>
  <si>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</si>
  <si>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</si>
  <si>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</si>
  <si>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</si>
  <si>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</si>
  <si>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</si>
  <si>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</si>
  <si>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</si>
  <si>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</si>
  <si>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</si>
  <si>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</si>
  <si>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</si>
  <si>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</si>
  <si>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</si>
  <si>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</si>
  <si>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</si>
  <si>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</si>
  <si>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</si>
  <si>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</si>
  <si>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</si>
  <si>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</si>
  <si>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</si>
  <si>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</si>
  <si>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</si>
  <si>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</si>
  <si>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</si>
  <si>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</si>
  <si>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</si>
  <si>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</si>
  <si>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</si>
  <si>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</si>
  <si>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</si>
  <si>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</si>
  <si>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</si>
  <si>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</si>
  <si>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</si>
  <si>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</si>
  <si>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</si>
  <si>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</si>
  <si>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</si>
  <si>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</si>
  <si>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</si>
  <si>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</si>
  <si>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</si>
  <si>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</si>
  <si>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</si>
  <si>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</si>
  <si>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</si>
  <si>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</si>
  <si>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</si>
  <si>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</si>
  <si>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</si>
  <si>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</si>
  <si>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</si>
  <si>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</si>
  <si>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</si>
  <si>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</si>
  <si>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</si>
  <si>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</si>
  <si>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</si>
  <si>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</si>
  <si>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</si>
  <si>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</si>
  <si>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</si>
  <si>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</si>
  <si>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</si>
  <si>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</si>
  <si>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</si>
  <si>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</si>
  <si>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</si>
  <si>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</si>
  <si>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</si>
  <si>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</si>
  <si>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</si>
  <si>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</si>
  <si>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</si>
  <si>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</si>
  <si>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</si>
  <si>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</si>
  <si>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</si>
  <si>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</si>
  <si>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</si>
  <si>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</si>
  <si>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</si>
  <si>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</si>
  <si>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</si>
  <si>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</si>
  <si>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</si>
  <si>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</si>
  <si>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</si>
  <si>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</si>
  <si>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</si>
  <si>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</si>
  <si>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</si>
  <si>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</si>
  <si>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</si>
  <si>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</si>
  <si>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</si>
  <si>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</si>
  <si>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</si>
  <si>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</si>
  <si>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</si>
  <si>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</si>
  <si>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</si>
  <si>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</si>
  <si>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</si>
  <si>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</si>
  <si>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</si>
  <si>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</si>
  <si>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</si>
  <si>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</si>
  <si>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</si>
  <si>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</si>
  <si>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</si>
  <si>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</si>
  <si>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</si>
  <si>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</si>
  <si>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</si>
  <si>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</si>
  <si>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</si>
  <si>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</si>
  <si>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</si>
  <si>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</si>
  <si>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</si>
  <si>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</si>
  <si>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</si>
  <si>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</si>
  <si>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</si>
  <si>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</si>
  <si>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</si>
  <si>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</si>
  <si>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</si>
  <si>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</si>
  <si>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</si>
  <si>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</si>
  <si>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</si>
  <si>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</si>
  <si>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</si>
  <si>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</si>
  <si>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</si>
  <si>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</si>
  <si>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</si>
  <si>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</si>
  <si>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</si>
  <si>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</si>
  <si>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</si>
  <si>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</si>
  <si>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</si>
  <si>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</si>
  <si>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</si>
  <si>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</si>
  <si>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</si>
  <si>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</si>
  <si>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</si>
  <si>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</si>
  <si>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</si>
  <si>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</si>
  <si>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</si>
  <si>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</si>
  <si>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</si>
  <si>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</si>
  <si>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</si>
  <si>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</si>
  <si>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</si>
  <si>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</si>
  <si>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</si>
  <si>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</si>
  <si>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</si>
  <si>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</si>
  <si>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</si>
  <si>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</si>
  <si>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</si>
  <si>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</si>
  <si>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</si>
  <si>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</si>
  <si>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</si>
  <si>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</si>
  <si>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</si>
  <si>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</si>
  <si>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</si>
  <si>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</si>
  <si>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</si>
  <si>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</si>
  <si>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</si>
  <si>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</si>
  <si>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</si>
  <si>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</si>
  <si>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</si>
  <si>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</si>
  <si>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</si>
  <si>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</si>
  <si>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</si>
  <si>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</si>
  <si>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</si>
  <si>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</si>
  <si>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</si>
  <si>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</si>
  <si>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</si>
  <si>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</si>
  <si>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</si>
  <si>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</si>
  <si>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</si>
  <si>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</si>
  <si>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</si>
  <si>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</si>
  <si>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</si>
  <si>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</si>
  <si>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</si>
  <si>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</si>
  <si>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</si>
  <si>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</si>
  <si>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</si>
  <si>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</si>
  <si>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</si>
  <si>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</si>
  <si>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</si>
  <si>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</si>
  <si>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</si>
  <si>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</si>
  <si>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</si>
  <si>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</si>
  <si>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</si>
  <si>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</si>
  <si>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</si>
  <si>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</si>
  <si>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</si>
  <si>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</si>
  <si>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</si>
  <si>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</si>
  <si>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</si>
  <si>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</si>
  <si>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</si>
  <si>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</si>
  <si>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</si>
  <si>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</si>
  <si>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</si>
  <si>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</si>
  <si>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</si>
  <si>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</si>
  <si>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</si>
  <si>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</si>
  <si>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</si>
  <si>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</si>
  <si>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</si>
  <si>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</si>
  <si>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</si>
  <si>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</si>
  <si>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</si>
  <si>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</si>
  <si>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</si>
  <si>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</si>
  <si>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</si>
  <si>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</si>
  <si>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</si>
  <si>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</si>
  <si>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</si>
  <si>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</si>
  <si>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</si>
  <si>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</si>
  <si>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</si>
  <si>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</si>
  <si>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</si>
  <si>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</si>
  <si>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</si>
  <si>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</si>
  <si>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</si>
  <si>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</si>
  <si>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</si>
  <si>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</si>
  <si>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</si>
  <si>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</si>
  <si>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</si>
  <si>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</si>
  <si>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</si>
  <si>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</si>
  <si>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</si>
  <si>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</si>
  <si>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</si>
  <si>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</si>
  <si>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</si>
  <si>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</si>
  <si>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</si>
  <si>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</si>
  <si>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</si>
  <si>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</si>
  <si>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</si>
  <si>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</si>
  <si>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</si>
  <si>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</si>
  <si>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</si>
  <si>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</si>
  <si>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</si>
  <si>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</si>
  <si>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</si>
  <si>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</si>
  <si>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</si>
  <si>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</si>
  <si>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</si>
  <si>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</si>
  <si>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</si>
  <si>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</si>
  <si>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</si>
  <si>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</si>
  <si>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</si>
  <si>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</si>
  <si>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</si>
  <si>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</si>
  <si>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</si>
  <si>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</si>
  <si>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</si>
  <si>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</si>
  <si>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</si>
  <si>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</si>
  <si>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</si>
  <si>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</si>
  <si>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</si>
  <si>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</si>
  <si>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</si>
  <si>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</si>
  <si>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</si>
  <si>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</si>
  <si>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</si>
  <si>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</si>
  <si>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</si>
  <si>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</si>
  <si>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</si>
  <si>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</si>
  <si>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</si>
  <si>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</si>
  <si>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</si>
  <si>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</si>
  <si>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</si>
  <si>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</si>
  <si>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</si>
  <si>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</si>
  <si>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</si>
  <si>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</si>
  <si>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</si>
  <si>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</si>
  <si>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</si>
  <si>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</si>
  <si>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</si>
  <si>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</si>
  <si>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</si>
  <si>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</si>
  <si>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</si>
  <si>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</si>
  <si>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</si>
  <si>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</si>
  <si>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</si>
  <si>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</si>
  <si>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</si>
  <si>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</si>
  <si>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</si>
  <si>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</si>
  <si>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</si>
  <si>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</si>
  <si>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</si>
  <si>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</si>
  <si>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</si>
  <si>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</si>
  <si>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</si>
  <si>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</si>
  <si>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</si>
  <si>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</si>
  <si>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</si>
  <si>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</si>
  <si>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</si>
  <si>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</si>
  <si>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</si>
  <si>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</si>
  <si>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</si>
  <si>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</si>
  <si>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</si>
  <si>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</si>
  <si>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</si>
  <si>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</si>
  <si>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</si>
  <si>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</si>
  <si>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</si>
  <si>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</si>
  <si>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</si>
  <si>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</si>
  <si>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</si>
  <si>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</si>
  <si>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</si>
  <si>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</si>
  <si>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</si>
  <si>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</si>
  <si>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</si>
  <si>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</si>
  <si>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</si>
  <si>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</si>
  <si>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</si>
  <si>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</si>
  <si>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</si>
  <si>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</si>
  <si>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</si>
  <si>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</si>
  <si>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</si>
  <si>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</si>
  <si>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</si>
  <si>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</si>
  <si>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</si>
  <si>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</si>
  <si>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</si>
  <si>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</si>
  <si>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</si>
  <si>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</si>
  <si>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</si>
  <si>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</si>
  <si>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</si>
  <si>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</si>
  <si>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</si>
  <si>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</si>
  <si>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</si>
  <si>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</si>
  <si>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</si>
  <si>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</si>
  <si>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</si>
  <si>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</si>
  <si>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</si>
  <si>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</si>
  <si>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</si>
  <si>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</si>
  <si>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</si>
  <si>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</si>
  <si>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</si>
  <si>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</si>
  <si>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</si>
  <si>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</si>
  <si>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</si>
  <si>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</si>
  <si>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</si>
  <si>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</si>
  <si>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</si>
  <si>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</si>
  <si>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</si>
  <si>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</si>
  <si>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</si>
  <si>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</si>
  <si>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</si>
  <si>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</si>
  <si>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</si>
  <si>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</si>
  <si>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</si>
  <si>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</si>
  <si>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</si>
  <si>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</si>
  <si>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</si>
  <si>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</si>
  <si>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</si>
  <si>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</si>
  <si>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</si>
  <si>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</si>
  <si>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</si>
  <si>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</si>
  <si>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</si>
  <si>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</si>
  <si>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</si>
  <si>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</si>
  <si>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</si>
  <si>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</si>
  <si>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</si>
  <si>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</si>
  <si>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</si>
  <si>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</si>
  <si>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</si>
  <si>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</si>
  <si>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</si>
  <si>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</si>
  <si>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</si>
  <si>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</si>
  <si>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</si>
  <si>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</si>
  <si>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</si>
  <si>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</si>
  <si>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</si>
  <si>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</si>
  <si>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</si>
  <si>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</si>
  <si>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</si>
  <si>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</si>
  <si>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</si>
  <si>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</si>
  <si>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</si>
  <si>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</si>
  <si>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</si>
  <si>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</si>
  <si>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</si>
  <si>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</si>
  <si>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</si>
  <si>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</si>
  <si>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</si>
  <si>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</si>
  <si>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</si>
  <si>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</si>
  <si>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</si>
  <si>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</si>
  <si>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</si>
  <si>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</si>
  <si>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</si>
  <si>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</si>
  <si>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</si>
  <si>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</si>
  <si>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</si>
  <si>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</si>
  <si>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</si>
  <si>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</si>
  <si>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</si>
  <si>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</si>
  <si>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</si>
  <si>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</si>
  <si>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</si>
  <si>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</si>
  <si>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</si>
  <si>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</si>
  <si>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</si>
  <si>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</si>
  <si>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</si>
  <si>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</si>
  <si>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</si>
  <si>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</si>
  <si>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</si>
  <si>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</si>
  <si>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</si>
  <si>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</si>
  <si>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</si>
  <si>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</si>
  <si>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</si>
  <si>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</si>
  <si>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</si>
  <si>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</si>
  <si>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</si>
  <si>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</si>
  <si>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</si>
  <si>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</si>
  <si>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</si>
  <si>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</si>
  <si>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</si>
  <si>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</si>
  <si>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</si>
  <si>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</si>
  <si>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</si>
  <si>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</si>
  <si>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</si>
  <si>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</si>
  <si>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</si>
  <si>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</si>
  <si>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</si>
  <si>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</si>
  <si>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</si>
  <si>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</si>
  <si>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</si>
  <si>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</si>
  <si>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</si>
  <si>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</si>
  <si>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</si>
  <si>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</si>
  <si>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</si>
  <si>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</si>
  <si>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</si>
  <si>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</si>
  <si>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</si>
  <si>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</si>
  <si>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</si>
  <si>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</si>
  <si>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</si>
  <si>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</si>
  <si>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</si>
  <si>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</si>
  <si>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</si>
  <si>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</si>
  <si>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</si>
  <si>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</si>
  <si>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</si>
  <si>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</si>
  <si>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</si>
  <si>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</si>
  <si>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</si>
  <si>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</si>
  <si>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</si>
  <si>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</si>
  <si>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</si>
  <si>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</si>
  <si>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</si>
  <si>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</si>
  <si>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</si>
  <si>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</si>
  <si>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</si>
  <si>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</si>
  <si>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</si>
  <si>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</si>
  <si>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</si>
  <si>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</si>
  <si>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</si>
  <si>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</si>
  <si>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</si>
  <si>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</si>
  <si>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</si>
  <si>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</si>
  <si>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</si>
  <si>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</si>
  <si>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</si>
  <si>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</si>
  <si>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</si>
  <si>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</si>
  <si>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</si>
  <si>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</si>
  <si>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</si>
  <si>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</si>
  <si>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</si>
  <si>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</si>
  <si>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</si>
  <si>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</si>
  <si>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</si>
  <si>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</si>
  <si>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</si>
  <si>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</si>
  <si>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</si>
  <si>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</si>
  <si>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</si>
  <si>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</si>
  <si>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</si>
  <si>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</si>
  <si>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</si>
  <si>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</si>
  <si>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</si>
  <si>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</si>
  <si>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</si>
  <si>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</si>
  <si>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</si>
  <si>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</si>
  <si>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</si>
  <si>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</si>
  <si>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</si>
  <si>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</si>
  <si>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</si>
  <si>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</si>
  <si>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</si>
  <si>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</si>
  <si>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</si>
  <si>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</si>
  <si>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</si>
  <si>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</si>
  <si>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</si>
  <si>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</si>
  <si>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</si>
  <si>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</si>
  <si>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</si>
  <si>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</si>
  <si>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</si>
  <si>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</si>
  <si>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</si>
  <si>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</si>
  <si>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</si>
  <si>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</si>
  <si>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</si>
  <si>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</si>
  <si>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</si>
  <si>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</si>
  <si>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</si>
  <si>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</si>
  <si>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</si>
  <si>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</si>
  <si>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</si>
  <si>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</si>
  <si>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</si>
  <si>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</si>
  <si>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</si>
  <si>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</si>
  <si>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</si>
  <si>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</si>
  <si>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</si>
  <si>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</si>
  <si>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</si>
  <si>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</si>
  <si>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</si>
  <si>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</si>
  <si>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</si>
  <si>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</si>
  <si>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</si>
  <si>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</si>
  <si>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</si>
  <si>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</si>
  <si>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</si>
  <si>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</si>
  <si>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</si>
  <si>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</si>
  <si>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</si>
  <si>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</si>
  <si>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</si>
  <si>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</si>
  <si>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</si>
  <si>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</si>
  <si>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</si>
  <si>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</si>
  <si>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</si>
  <si>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</si>
  <si>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</si>
  <si>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</si>
  <si>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</si>
  <si>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</si>
  <si>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</si>
  <si>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</si>
  <si>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</si>
  <si>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</si>
  <si>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</si>
  <si>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</si>
  <si>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</si>
  <si>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</si>
  <si>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</si>
  <si>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</si>
  <si>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</si>
  <si>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</si>
  <si>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</si>
  <si>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</si>
  <si>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</si>
  <si>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</si>
  <si>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</si>
  <si>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</si>
  <si>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</si>
  <si>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</si>
  <si>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</si>
  <si>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</si>
  <si>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</si>
  <si>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</si>
  <si>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</si>
  <si>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</si>
  <si>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</si>
  <si>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</si>
  <si>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</si>
  <si>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</si>
  <si>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</si>
  <si>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</si>
  <si>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</si>
  <si>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</si>
  <si>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</si>
  <si>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</si>
  <si>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</si>
  <si>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</si>
  <si>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</si>
  <si>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</si>
  <si>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</si>
  <si>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</si>
  <si>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</si>
  <si>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</si>
  <si>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</si>
  <si>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</si>
  <si>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</si>
  <si>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</si>
  <si>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</si>
  <si>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</si>
  <si>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</si>
  <si>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</si>
  <si>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</si>
  <si>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</si>
  <si>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</si>
  <si>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</si>
  <si>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</si>
  <si>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</si>
  <si>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</si>
  <si>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</si>
  <si>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</si>
  <si>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</si>
  <si>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</si>
  <si>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</si>
  <si>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</si>
  <si>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</si>
  <si>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</si>
  <si>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</si>
  <si>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</si>
  <si>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</si>
  <si>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</si>
  <si>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</si>
  <si>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</si>
  <si>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</si>
  <si>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</si>
  <si>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</si>
  <si>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</si>
  <si>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</si>
  <si>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</si>
  <si>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</si>
  <si>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</si>
  <si>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</si>
  <si>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</si>
  <si>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</si>
  <si>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</si>
  <si>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</si>
  <si>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</si>
  <si>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</si>
  <si>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</si>
  <si>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</si>
  <si>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</si>
  <si>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</si>
  <si>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</si>
  <si>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</si>
  <si>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</si>
  <si>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</si>
  <si>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</si>
  <si>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</si>
  <si>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</si>
  <si>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</si>
  <si>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</si>
  <si>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</si>
  <si>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</si>
  <si>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</si>
  <si>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</si>
  <si>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</si>
  <si>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</si>
  <si>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</si>
  <si>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</si>
  <si>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</si>
  <si>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</si>
  <si>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</si>
  <si>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</si>
  <si>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</si>
  <si>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</si>
  <si>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</si>
  <si>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</si>
  <si>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</si>
  <si>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</si>
  <si>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</si>
  <si>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</si>
  <si>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</si>
  <si>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</si>
  <si>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</si>
  <si>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</si>
  <si>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</si>
  <si>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</si>
  <si>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</si>
  <si>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</si>
  <si>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</si>
  <si>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</si>
  <si>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</si>
  <si>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</si>
  <si>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</si>
  <si>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</si>
  <si>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</si>
  <si>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</si>
  <si>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</si>
  <si>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</si>
  <si>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</si>
  <si>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</si>
  <si>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</si>
  <si>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</si>
  <si>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</si>
  <si>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</si>
  <si>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</si>
  <si>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</si>
  <si>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</si>
  <si>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</si>
  <si>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</si>
  <si>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</si>
  <si>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</si>
  <si>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</si>
  <si>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</si>
  <si>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</si>
  <si>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</si>
  <si>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</si>
  <si>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</si>
  <si>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</si>
  <si>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</si>
  <si>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</si>
  <si>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</si>
  <si>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</si>
  <si>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</si>
  <si>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</si>
  <si>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</si>
  <si>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</si>
  <si>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</si>
  <si>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</si>
  <si>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</si>
  <si>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</si>
  <si>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</si>
  <si>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</si>
  <si>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</si>
  <si>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</si>
  <si>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</si>
  <si>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</si>
  <si>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</si>
  <si>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</si>
  <si>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</si>
  <si>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</si>
  <si>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</si>
  <si>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</si>
  <si>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</si>
  <si>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</si>
  <si>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</si>
  <si>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</si>
  <si>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</si>
  <si>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</si>
  <si>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</si>
  <si>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</si>
  <si>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</si>
  <si>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</si>
  <si>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</si>
  <si>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</si>
  <si>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</si>
  <si>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</si>
  <si>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</si>
  <si>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</si>
  <si>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</si>
  <si>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</si>
  <si>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</si>
  <si>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</si>
  <si>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</si>
  <si>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</si>
  <si>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</si>
  <si>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</si>
  <si>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</si>
  <si>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</si>
  <si>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</si>
  <si>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</si>
  <si>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</si>
  <si>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</si>
  <si>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</si>
  <si>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</si>
  <si>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</si>
  <si>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</si>
  <si>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</si>
  <si>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</si>
  <si>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</si>
  <si>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</si>
  <si>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</si>
  <si>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</si>
  <si>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</si>
  <si>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</si>
  <si>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</si>
  <si>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</si>
  <si>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</si>
  <si>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</si>
  <si>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</si>
  <si>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</si>
  <si>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</si>
  <si>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</si>
  <si>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</si>
  <si>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</si>
  <si>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</si>
  <si>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</si>
  <si>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</si>
  <si>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</si>
  <si>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</si>
  <si>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</si>
  <si>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</si>
  <si>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</si>
  <si>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</si>
  <si>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</si>
  <si>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</si>
  <si>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</si>
  <si>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</si>
  <si>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</si>
  <si>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</si>
  <si>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</si>
  <si>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</si>
  <si>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</si>
  <si>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</si>
  <si>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</si>
  <si>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</si>
  <si>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</si>
  <si>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</si>
  <si>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</si>
  <si>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</si>
  <si>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</si>
  <si>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</si>
  <si>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</si>
  <si>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</si>
  <si>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</si>
  <si>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</si>
  <si>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</si>
  <si>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</si>
  <si>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</si>
  <si>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</si>
  <si>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</si>
  <si>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</si>
  <si>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</si>
  <si>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</si>
  <si>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</si>
  <si>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</si>
  <si>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</si>
  <si>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</si>
  <si>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</si>
  <si>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</si>
  <si>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</si>
  <si>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</si>
  <si>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</si>
  <si>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</si>
  <si>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</si>
  <si>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</si>
  <si>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</si>
  <si>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</si>
  <si>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</si>
  <si>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</si>
  <si>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</si>
  <si>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</si>
  <si>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</si>
  <si>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</si>
  <si>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</si>
  <si>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</si>
  <si>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</si>
  <si>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</si>
  <si>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</si>
  <si>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</si>
  <si>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</si>
  <si>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</si>
  <si>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</si>
  <si>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</si>
  <si>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</si>
  <si>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</si>
  <si>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</si>
  <si>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</si>
  <si>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</si>
  <si>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</si>
  <si>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</si>
  <si>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</si>
  <si>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</si>
  <si>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</si>
  <si>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</si>
  <si>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</si>
  <si>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</si>
  <si>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</si>
  <si>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</si>
  <si>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</si>
  <si>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</si>
  <si>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</si>
  <si>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</si>
  <si>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</si>
  <si>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</si>
  <si>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</si>
  <si>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</si>
  <si>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</si>
  <si>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</si>
  <si>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</si>
  <si>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</si>
  <si>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</si>
  <si>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</si>
  <si>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</si>
  <si>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</si>
  <si>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</si>
  <si>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</si>
  <si>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</si>
  <si>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</si>
  <si>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</si>
  <si>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</si>
  <si>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</si>
  <si>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</si>
  <si>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</si>
  <si>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</si>
  <si>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</si>
  <si>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</si>
  <si>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</si>
  <si>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</si>
  <si>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</si>
  <si>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</si>
  <si>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</si>
  <si>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</si>
  <si>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</si>
  <si>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</si>
  <si>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</si>
  <si>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</si>
  <si>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</si>
  <si>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</si>
  <si>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</si>
  <si>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</si>
  <si>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</si>
  <si>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</si>
  <si>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</si>
  <si>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</si>
  <si>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</si>
  <si>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</si>
  <si>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</si>
  <si>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</si>
  <si>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</si>
  <si>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</si>
  <si>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</si>
  <si>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</si>
  <si>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</si>
  <si>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</si>
  <si>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</si>
  <si>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</si>
  <si>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</si>
  <si>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</si>
  <si>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</si>
  <si>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</si>
  <si>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</si>
  <si>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</si>
  <si>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</si>
  <si>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</si>
  <si>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</si>
  <si>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</si>
  <si>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</si>
  <si>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</si>
  <si>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</si>
  <si>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</si>
  <si>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</si>
  <si>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</si>
  <si>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</si>
  <si>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</si>
  <si>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</si>
  <si>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</si>
  <si>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</si>
  <si>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</si>
  <si>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</si>
  <si>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</si>
  <si>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</si>
  <si>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</si>
  <si>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</si>
  <si>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</si>
  <si>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</si>
  <si>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</si>
  <si>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</si>
  <si>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</si>
  <si>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</si>
  <si>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</si>
  <si>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</si>
  <si>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</si>
  <si>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</si>
  <si>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</si>
  <si>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</si>
  <si>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</si>
  <si>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</si>
  <si>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</si>
  <si>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</si>
  <si>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</si>
  <si>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</si>
  <si>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</si>
  <si>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</si>
  <si>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</si>
  <si>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</si>
  <si>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</si>
  <si>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</si>
  <si>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</si>
  <si>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</si>
  <si>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</si>
  <si>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</si>
  <si>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</si>
  <si>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</si>
  <si>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</si>
  <si>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</si>
  <si>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</si>
  <si>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</si>
  <si>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</si>
  <si>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</si>
  <si>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</si>
  <si>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</si>
  <si>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</si>
  <si>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</si>
  <si>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</si>
  <si>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</si>
  <si>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</si>
  <si>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</si>
  <si>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</si>
  <si>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</si>
  <si>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</si>
  <si>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</si>
  <si>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</si>
  <si>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</si>
  <si>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</si>
  <si>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</si>
  <si>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</si>
  <si>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</si>
  <si>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</si>
  <si>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</si>
  <si>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</si>
  <si>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</si>
  <si>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</si>
  <si>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</si>
  <si>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</si>
  <si>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</si>
  <si>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</si>
  <si>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</si>
  <si>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</si>
  <si>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</si>
  <si>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</si>
  <si>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</si>
  <si>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</si>
  <si>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</si>
  <si>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</si>
  <si>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</si>
  <si>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</si>
  <si>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</si>
  <si>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</si>
  <si>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</si>
  <si>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</si>
  <si>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</si>
  <si>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</si>
  <si>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</si>
  <si>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</si>
  <si>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</si>
  <si>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</si>
  <si>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</si>
  <si>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</si>
  <si>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</si>
  <si>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</si>
  <si>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</si>
  <si>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</si>
  <si>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</si>
  <si>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</si>
  <si>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</si>
  <si>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</si>
  <si>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</si>
  <si>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</si>
  <si>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</si>
  <si>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</si>
  <si>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</si>
  <si>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</si>
  <si>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</si>
  <si>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</si>
  <si>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</si>
  <si>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</si>
  <si>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</si>
  <si>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</si>
  <si>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</si>
  <si>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</si>
  <si>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</si>
  <si>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</si>
  <si>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</si>
  <si>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</si>
  <si>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</si>
  <si>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</si>
  <si>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</si>
  <si>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</si>
  <si>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</si>
  <si>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</si>
  <si>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</si>
  <si>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</si>
  <si>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</si>
  <si>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</si>
  <si>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</si>
  <si>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</si>
  <si>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</si>
  <si>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</si>
  <si>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</si>
  <si>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</si>
  <si>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</si>
  <si>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</si>
  <si>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</si>
  <si>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</si>
  <si>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</si>
  <si>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</si>
  <si>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</si>
  <si>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</si>
  <si>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</si>
  <si>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</si>
  <si>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</si>
  <si>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</si>
  <si>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</si>
  <si>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</si>
  <si>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</si>
  <si>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</si>
  <si>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</si>
  <si>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</si>
  <si>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</si>
  <si>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</si>
  <si>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</si>
  <si>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</si>
  <si>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</si>
  <si>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</si>
  <si>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</si>
  <si>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</si>
  <si>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</si>
  <si>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</si>
  <si>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</si>
  <si>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</si>
  <si>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</si>
  <si>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</si>
  <si>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</si>
  <si>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</si>
  <si>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</si>
  <si>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</si>
  <si>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</si>
  <si>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</si>
  <si>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</si>
  <si>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</si>
  <si>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</si>
  <si>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</si>
  <si>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</si>
  <si>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</si>
  <si>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</si>
  <si>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</si>
  <si>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</si>
  <si>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</si>
  <si>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</si>
  <si>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</si>
  <si>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</si>
  <si>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</si>
  <si>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</si>
  <si>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</si>
  <si>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</si>
  <si>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</si>
  <si>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</si>
  <si>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</si>
  <si>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</si>
  <si>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</si>
  <si>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</si>
  <si>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</si>
  <si>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</si>
  <si>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</si>
  <si>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</si>
  <si>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</si>
  <si>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</si>
  <si>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</si>
  <si>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</si>
  <si>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</si>
  <si>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</si>
  <si>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</si>
  <si>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</si>
  <si>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</si>
  <si>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</si>
  <si>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</si>
  <si>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</si>
  <si>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</si>
  <si>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</si>
  <si>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</si>
  <si>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</si>
  <si>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</si>
  <si>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</si>
  <si>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</si>
  <si>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</si>
  <si>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</si>
  <si>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</si>
  <si>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</si>
  <si>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</si>
  <si>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</si>
  <si>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</si>
  <si>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</si>
  <si>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</si>
  <si>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</si>
  <si>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</si>
  <si>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</si>
  <si>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</si>
  <si>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</si>
  <si>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</si>
  <si>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</si>
  <si>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</si>
  <si>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</si>
  <si>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</si>
  <si>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</si>
  <si>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</si>
  <si>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</si>
  <si>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</si>
  <si>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</si>
  <si>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</si>
  <si>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</si>
  <si>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</si>
  <si>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</si>
  <si>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</si>
  <si>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</si>
  <si>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</si>
  <si>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</si>
  <si>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</si>
  <si>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</si>
  <si>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</si>
  <si>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</si>
  <si>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</si>
  <si>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</si>
  <si>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</si>
  <si>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</si>
  <si>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</si>
  <si>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</si>
  <si>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</si>
  <si>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</si>
  <si>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</si>
  <si>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</si>
  <si>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</si>
  <si>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</si>
  <si>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</si>
  <si>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</si>
  <si>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</si>
  <si>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</si>
  <si>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</si>
  <si>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</si>
  <si>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</si>
  <si>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</si>
  <si>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</si>
  <si>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</si>
  <si>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</si>
  <si>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</si>
  <si>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</si>
  <si>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</si>
  <si>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</si>
  <si>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</si>
  <si>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</si>
  <si>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</si>
  <si>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</si>
  <si>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</si>
  <si>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</si>
  <si>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</si>
  <si>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</si>
  <si>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</si>
  <si>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</si>
  <si>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</si>
  <si>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</si>
  <si>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</si>
  <si>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</si>
  <si>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</si>
  <si>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</si>
  <si>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</si>
  <si>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</si>
  <si>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</si>
  <si>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</si>
  <si>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</si>
  <si>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</si>
  <si>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</si>
  <si>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</si>
  <si>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</si>
  <si>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</si>
  <si>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</si>
  <si>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</si>
  <si>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</si>
  <si>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</si>
  <si>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</si>
  <si>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</si>
  <si>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</si>
  <si>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</si>
  <si>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</si>
  <si>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</si>
  <si>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</si>
  <si>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</si>
  <si>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</si>
  <si>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</si>
  <si>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</si>
  <si>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</si>
  <si>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</si>
  <si>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</si>
  <si>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</si>
  <si>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</si>
  <si>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</si>
  <si>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</si>
  <si>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</si>
  <si>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</si>
  <si>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</si>
  <si>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</si>
  <si>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</si>
  <si>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</si>
  <si>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</si>
  <si>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</si>
  <si>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</si>
  <si>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</si>
  <si>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</si>
  <si>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</si>
  <si>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</si>
  <si>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</si>
  <si>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</si>
  <si>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</si>
  <si>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</si>
  <si>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</si>
  <si>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</si>
  <si>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</si>
  <si>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</si>
  <si>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</si>
  <si>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</si>
  <si>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</si>
  <si>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</si>
  <si>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</si>
  <si>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</si>
  <si>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</si>
  <si>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</si>
  <si>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</si>
  <si>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</si>
  <si>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</si>
  <si>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</si>
  <si>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</si>
  <si>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</si>
  <si>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</si>
  <si>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</si>
  <si>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</si>
  <si>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</si>
  <si>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</si>
  <si>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</si>
  <si>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</si>
  <si>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</si>
  <si>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</si>
  <si>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</si>
  <si>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</si>
  <si>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</si>
  <si>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</si>
  <si>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</si>
  <si>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</si>
  <si>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</si>
  <si>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</si>
  <si>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</si>
  <si>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</si>
  <si>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</si>
  <si>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</si>
  <si>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</si>
  <si>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</si>
  <si>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</si>
  <si>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</si>
  <si>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</si>
  <si>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</si>
  <si>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</si>
  <si>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</si>
  <si>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</si>
  <si>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</si>
  <si>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</si>
  <si>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</si>
  <si>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</si>
  <si>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</si>
  <si>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</si>
  <si>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</si>
  <si>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</si>
  <si>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</si>
  <si>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</si>
  <si>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</si>
  <si>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</si>
  <si>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</si>
  <si>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</si>
  <si>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</si>
  <si>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</si>
  <si>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</si>
  <si>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</si>
  <si>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</si>
  <si>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</si>
  <si>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</si>
  <si>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</si>
  <si>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</si>
  <si>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</si>
  <si>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</si>
  <si>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</si>
  <si>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</si>
  <si>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</si>
  <si>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</si>
  <si>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</si>
  <si>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</si>
  <si>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</si>
  <si>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</si>
  <si>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</si>
  <si>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</si>
  <si>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</si>
  <si>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</si>
  <si>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</si>
  <si>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</si>
  <si>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</si>
  <si>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</si>
  <si>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</si>
  <si>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</si>
  <si>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</si>
  <si>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</si>
  <si>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</si>
  <si>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</si>
  <si>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</si>
  <si>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</si>
  <si>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</si>
  <si>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</si>
  <si>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</si>
  <si>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</si>
  <si>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</si>
  <si>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</si>
  <si>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</si>
  <si>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</si>
  <si>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</si>
  <si>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</si>
  <si>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</si>
  <si>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</si>
  <si>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</si>
  <si>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</si>
  <si>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</si>
  <si>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</si>
  <si>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</si>
  <si>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</si>
  <si>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</si>
  <si>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</si>
  <si>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</si>
  <si>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</si>
  <si>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</si>
  <si>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</si>
  <si>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</si>
  <si>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</si>
  <si>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</si>
  <si>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</si>
  <si>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</si>
  <si>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</si>
  <si>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</si>
  <si>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</si>
  <si>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</si>
  <si>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</si>
  <si>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</si>
  <si>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</si>
  <si>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</si>
  <si>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</si>
  <si>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</si>
  <si>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</si>
  <si>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</si>
  <si>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</si>
  <si>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</si>
  <si>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</si>
  <si>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</si>
  <si>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</si>
  <si>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</si>
  <si>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</si>
  <si>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</si>
  <si>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</si>
  <si>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</si>
  <si>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</si>
  <si>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</si>
  <si>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</si>
  <si>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</si>
  <si>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</si>
  <si>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</si>
  <si>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</si>
  <si>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</si>
  <si>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</si>
  <si>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</si>
  <si>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</si>
  <si>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</si>
  <si>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</si>
  <si>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</si>
  <si>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</si>
  <si>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</si>
  <si>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</si>
  <si>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</si>
  <si>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</si>
  <si>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</si>
  <si>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</si>
  <si>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</si>
  <si>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</si>
  <si>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</si>
  <si>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</si>
  <si>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</si>
  <si>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</si>
  <si>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</si>
  <si>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</si>
  <si>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</si>
  <si>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</si>
  <si>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</si>
  <si>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</si>
  <si>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</si>
  <si>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</si>
  <si>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</si>
  <si>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</si>
  <si>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</si>
  <si>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</si>
  <si>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</si>
  <si>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</si>
  <si>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</si>
  <si>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</si>
  <si>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</si>
  <si>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</si>
  <si>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</si>
  <si>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</si>
  <si>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</si>
  <si>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</si>
  <si>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</si>
  <si>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</si>
  <si>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</si>
  <si>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</si>
  <si>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</si>
  <si>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</si>
  <si>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</si>
  <si>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</si>
  <si>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</si>
  <si>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</si>
  <si>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</si>
  <si>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</si>
  <si>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</si>
  <si>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</si>
  <si>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</si>
  <si>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</si>
  <si>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</si>
  <si>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</si>
  <si>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</si>
  <si>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</si>
  <si>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</si>
  <si>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</si>
  <si>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</si>
  <si>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</si>
  <si>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</si>
  <si>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</si>
  <si>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</si>
  <si>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</si>
  <si>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</si>
  <si>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</si>
  <si>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</si>
  <si>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</si>
  <si>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</si>
  <si>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</si>
  <si>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</si>
  <si>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</si>
  <si>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</si>
  <si>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</si>
  <si>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</si>
  <si>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</si>
  <si>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</si>
  <si>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</si>
  <si>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</si>
  <si>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</si>
  <si>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</si>
  <si>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</si>
  <si>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</si>
  <si>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</si>
  <si>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</si>
  <si>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</si>
  <si>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</si>
  <si>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</si>
  <si>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</si>
  <si>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</si>
  <si>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</si>
  <si>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</si>
  <si>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</si>
  <si>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</si>
  <si>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</si>
  <si>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</si>
  <si>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</si>
  <si>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</si>
  <si>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</si>
  <si>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</si>
  <si>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</si>
  <si>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</si>
  <si>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</si>
  <si>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</si>
  <si>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</si>
  <si>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</si>
  <si>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</si>
  <si>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</si>
  <si>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</si>
  <si>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</si>
  <si>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</si>
  <si>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</si>
  <si>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</si>
  <si>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</si>
  <si>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</si>
  <si>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</si>
  <si>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</si>
  <si>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</si>
  <si>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</si>
  <si>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</si>
  <si>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</si>
  <si>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</si>
  <si>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</si>
  <si>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</si>
  <si>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</si>
  <si>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</si>
  <si>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</si>
  <si>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</si>
  <si>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</si>
  <si>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</si>
  <si>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</si>
  <si>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</si>
  <si>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</si>
  <si>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</si>
  <si>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</si>
  <si>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</si>
  <si>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</si>
  <si>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</si>
  <si>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</si>
  <si>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</si>
  <si>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</si>
  <si>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</si>
  <si>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</si>
  <si>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</si>
  <si>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</si>
  <si>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</si>
  <si>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</si>
  <si>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</si>
  <si>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</si>
  <si>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</si>
  <si>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</si>
  <si>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</si>
  <si>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</si>
  <si>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</si>
  <si>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</si>
  <si>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</si>
  <si>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</si>
  <si>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</si>
  <si>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</si>
  <si>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</si>
  <si>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</si>
  <si>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</si>
  <si>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</si>
  <si>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</si>
  <si>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</si>
  <si>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</si>
  <si>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</si>
  <si>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</si>
  <si>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</si>
  <si>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</si>
  <si>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</si>
  <si>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</si>
  <si>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</si>
  <si>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</si>
  <si>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</si>
  <si>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</si>
  <si>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</si>
  <si>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</si>
  <si>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</si>
  <si>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</si>
  <si>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</si>
  <si>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</si>
  <si>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</si>
  <si>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</si>
  <si>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</si>
  <si>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</si>
  <si>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</si>
  <si>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</si>
  <si>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</si>
  <si>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</si>
  <si>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</si>
  <si>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</si>
  <si>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</si>
  <si>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</si>
  <si>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</si>
  <si>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</si>
  <si>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</si>
  <si>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</si>
  <si>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</si>
  <si>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</si>
  <si>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</si>
  <si>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</si>
  <si>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</si>
  <si>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</si>
  <si>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</si>
  <si>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</si>
  <si>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</si>
  <si>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</si>
  <si>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</si>
  <si>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</si>
  <si>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</si>
  <si>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</si>
  <si>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</si>
  <si>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</si>
  <si>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</si>
  <si>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</si>
  <si>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</si>
  <si>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</si>
  <si>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</si>
  <si>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</si>
  <si>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</si>
  <si>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</si>
  <si>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</si>
  <si>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</si>
  <si>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</si>
  <si>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</si>
  <si>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</si>
  <si>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</si>
  <si>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</si>
  <si>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</si>
  <si>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</si>
  <si>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</si>
  <si>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</si>
  <si>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</si>
  <si>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</si>
  <si>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</si>
  <si>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</si>
  <si>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</si>
  <si>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</si>
  <si>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</si>
  <si>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</si>
  <si>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</si>
  <si>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</si>
  <si>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</si>
  <si>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</si>
  <si>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</si>
  <si>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</si>
  <si>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</si>
  <si>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</si>
  <si>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</si>
  <si>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</si>
  <si>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</si>
  <si>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</si>
  <si>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</si>
  <si>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</si>
  <si>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</si>
  <si>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</si>
  <si>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</si>
  <si>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</si>
  <si>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</si>
  <si>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</si>
  <si>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</si>
  <si>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</si>
  <si>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</si>
  <si>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</si>
  <si>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</si>
  <si>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</si>
  <si>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</si>
  <si>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</si>
  <si>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</si>
  <si>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</si>
  <si>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</si>
  <si>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</si>
  <si>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</si>
  <si>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</si>
  <si>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</si>
  <si>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</si>
  <si>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</si>
  <si>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</si>
  <si>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</si>
  <si>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</si>
  <si>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</si>
  <si>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</si>
  <si>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</si>
  <si>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</si>
  <si>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</si>
  <si>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</si>
  <si>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</si>
  <si>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</si>
  <si>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</si>
  <si>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</si>
  <si>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</si>
  <si>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</si>
  <si>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</si>
  <si>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</si>
  <si>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</si>
  <si>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</si>
  <si>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</si>
  <si>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</si>
  <si>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</si>
  <si>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</si>
  <si>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</si>
  <si>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</si>
  <si>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</si>
  <si>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</si>
  <si>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</si>
  <si>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</si>
  <si>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</si>
  <si>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</si>
  <si>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</si>
  <si>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</si>
  <si>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</si>
  <si>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</si>
  <si>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</si>
  <si>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</si>
  <si>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</si>
  <si>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</si>
  <si>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</si>
  <si>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</si>
  <si>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</si>
  <si>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</si>
  <si>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</si>
  <si>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</si>
  <si>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</si>
  <si>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</si>
  <si>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</si>
  <si>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</si>
  <si>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</si>
  <si>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</si>
  <si>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</si>
  <si>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</si>
  <si>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</si>
  <si>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</si>
  <si>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</si>
  <si>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</si>
  <si>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</si>
  <si>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</si>
  <si>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</si>
  <si>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</si>
  <si>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</si>
  <si>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</si>
  <si>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</si>
  <si>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</si>
  <si>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</si>
  <si>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</si>
  <si>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</si>
  <si>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</si>
  <si>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</si>
  <si>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</si>
  <si>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</si>
  <si>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</si>
  <si>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</si>
  <si>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</si>
  <si>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</si>
  <si>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</si>
  <si>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</si>
  <si>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</si>
  <si>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</si>
  <si>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</si>
  <si>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</si>
  <si>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</si>
  <si>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</si>
  <si>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</si>
  <si>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</si>
  <si>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</si>
  <si>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</si>
  <si>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</si>
  <si>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</si>
  <si>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</si>
  <si>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</si>
  <si>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</si>
  <si>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</si>
  <si>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</si>
  <si>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</si>
  <si>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</si>
  <si>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</si>
  <si>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</si>
  <si>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</si>
  <si>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</si>
  <si>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</si>
  <si>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</si>
  <si>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</si>
  <si>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</si>
  <si>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</si>
  <si>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</si>
  <si>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</si>
  <si>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</si>
  <si>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</si>
  <si>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</si>
  <si>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</si>
  <si>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</si>
  <si>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</si>
  <si>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</si>
  <si>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</si>
  <si>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</si>
  <si>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</si>
  <si>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</si>
  <si>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</si>
  <si>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</si>
  <si>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</si>
  <si>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</si>
  <si>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</si>
  <si>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</si>
  <si>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</si>
  <si>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</si>
  <si>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</si>
  <si>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</si>
  <si>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</si>
  <si>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</si>
  <si>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</si>
  <si>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</si>
  <si>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</si>
  <si>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</si>
  <si>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</si>
  <si>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</si>
  <si>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</si>
  <si>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</si>
  <si>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</si>
  <si>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</si>
  <si>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</si>
  <si>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</si>
  <si>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</si>
  <si>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</si>
  <si>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</si>
  <si>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</si>
  <si>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</si>
  <si>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</si>
  <si>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</si>
  <si>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</si>
  <si>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</si>
  <si>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</si>
  <si>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</si>
  <si>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</si>
  <si>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</si>
  <si>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</si>
  <si>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</si>
  <si>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</si>
  <si>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</si>
  <si>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</si>
  <si>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</si>
  <si>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</si>
  <si>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</si>
  <si>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</si>
  <si>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</si>
  <si>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</si>
  <si>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</si>
  <si>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</si>
  <si>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</si>
  <si>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</si>
  <si>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</si>
  <si>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</si>
  <si>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</si>
  <si>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</si>
  <si>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</si>
  <si>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</si>
  <si>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</si>
  <si>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</si>
  <si>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</si>
  <si>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</si>
  <si>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</si>
  <si>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</si>
  <si>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</si>
  <si>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</si>
  <si>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</si>
  <si>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</si>
  <si>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</si>
  <si>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</si>
  <si>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</si>
  <si>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</si>
  <si>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</si>
  <si>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</si>
  <si>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</si>
  <si>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</si>
  <si>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</si>
  <si>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</si>
  <si>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</si>
  <si>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</si>
  <si>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</si>
  <si>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</si>
  <si>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</si>
  <si>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</si>
  <si>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</si>
  <si>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</si>
  <si>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</si>
  <si>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</si>
  <si>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</si>
  <si>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</si>
  <si>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</si>
  <si>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</si>
  <si>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</si>
  <si>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</si>
  <si>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</si>
  <si>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</si>
  <si>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</si>
  <si>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</si>
  <si>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</si>
  <si>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</si>
  <si>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</si>
  <si>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</si>
  <si>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</si>
  <si>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</si>
  <si>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</si>
  <si>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</si>
  <si>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</si>
  <si>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</si>
  <si>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</si>
  <si>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</si>
  <si>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</si>
  <si>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</si>
  <si>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</si>
  <si>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</si>
  <si>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</si>
  <si>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</si>
  <si>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</si>
  <si>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</si>
  <si>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</si>
  <si>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</si>
  <si>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</si>
  <si>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</si>
  <si>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</si>
  <si>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</si>
  <si>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</si>
  <si>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</si>
  <si>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</si>
  <si>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</si>
  <si>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</si>
  <si>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</si>
  <si>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</si>
  <si>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</si>
  <si>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</si>
  <si>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</si>
  <si>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</si>
  <si>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</si>
  <si>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</si>
  <si>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</si>
  <si>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</si>
  <si>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</si>
  <si>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</si>
  <si>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</si>
  <si>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</si>
  <si>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</si>
  <si>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</si>
  <si>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</si>
  <si>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</si>
  <si>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</si>
  <si>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</si>
  <si>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</si>
  <si>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</si>
  <si>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</si>
  <si>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</si>
  <si>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</si>
  <si>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</si>
  <si>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</si>
  <si>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</si>
  <si>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</si>
  <si>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</si>
  <si>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</si>
  <si>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</si>
  <si>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</si>
  <si>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</si>
  <si>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</si>
  <si>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</si>
  <si>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</si>
  <si>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</si>
  <si>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</si>
  <si>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</si>
  <si>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</si>
  <si>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</si>
  <si>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</si>
  <si>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</si>
  <si>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</si>
  <si>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</si>
  <si>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</si>
  <si>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</si>
  <si>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</si>
  <si>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</si>
  <si>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</si>
  <si>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</si>
  <si>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</si>
  <si>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</si>
  <si>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</si>
  <si>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</si>
  <si>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</si>
  <si>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</si>
  <si>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</si>
  <si>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</si>
  <si>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</si>
  <si>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</si>
  <si>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</si>
  <si>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</si>
  <si>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</si>
  <si>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</si>
  <si>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</si>
  <si>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</si>
  <si>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</si>
  <si>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</si>
  <si>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</si>
  <si>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</si>
  <si>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</si>
  <si>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</si>
  <si>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</si>
  <si>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</si>
  <si>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</si>
  <si>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</si>
  <si>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</si>
  <si>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</si>
  <si>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</si>
  <si>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</si>
  <si>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</si>
  <si>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</si>
  <si>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</si>
  <si>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</si>
  <si>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</si>
  <si>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</si>
  <si>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</si>
  <si>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</si>
  <si>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</si>
  <si>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</si>
  <si>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</si>
  <si>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</si>
  <si>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</si>
  <si>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</si>
  <si>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</si>
  <si>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</si>
  <si>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</si>
  <si>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</si>
  <si>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</si>
  <si>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</si>
  <si>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</si>
  <si>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</si>
  <si>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</si>
  <si>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</si>
  <si>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</si>
  <si>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</si>
  <si>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</si>
  <si>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</si>
  <si>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</si>
  <si>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</si>
  <si>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</si>
  <si>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</si>
  <si>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</si>
  <si>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</si>
  <si>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</si>
  <si>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</si>
  <si>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</si>
  <si>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</si>
  <si>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</si>
  <si>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</si>
  <si>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</si>
  <si>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</si>
  <si>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</si>
  <si>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</si>
  <si>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</si>
  <si>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</si>
  <si>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</si>
  <si>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</si>
  <si>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</si>
  <si>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</si>
  <si>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</si>
  <si>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</si>
  <si>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</si>
  <si>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</si>
  <si>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</si>
  <si>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</si>
  <si>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</si>
  <si>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</si>
  <si>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</si>
  <si>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</si>
  <si>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</si>
  <si>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</si>
  <si>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</si>
  <si>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</si>
  <si>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</si>
  <si>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</si>
  <si>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</si>
  <si>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</si>
  <si>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</si>
  <si>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</si>
  <si>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</si>
  <si>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</si>
  <si>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</si>
  <si>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</si>
  <si>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</si>
  <si>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</si>
  <si>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</si>
  <si>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</si>
  <si>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</si>
  <si>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</si>
  <si>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</si>
  <si>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</si>
  <si>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</si>
  <si>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</si>
  <si>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</si>
  <si>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</si>
  <si>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</si>
  <si>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</si>
  <si>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</si>
  <si>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</si>
  <si>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</si>
  <si>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</si>
  <si>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</si>
  <si>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</si>
  <si>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</si>
  <si>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</si>
  <si>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</si>
  <si>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</si>
  <si>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</si>
  <si>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</si>
  <si>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</si>
  <si>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</si>
  <si>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</si>
  <si>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</si>
  <si>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</si>
  <si>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</si>
  <si>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</si>
  <si>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</si>
  <si>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</si>
  <si>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</si>
  <si>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</si>
  <si>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</si>
  <si>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</si>
  <si>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</si>
  <si>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</si>
  <si>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</si>
  <si>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</si>
  <si>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</si>
  <si>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</si>
  <si>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</si>
  <si>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</si>
  <si>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</si>
  <si>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</si>
  <si>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</si>
  <si>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</si>
  <si>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</si>
  <si>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</si>
  <si>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</si>
  <si>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</si>
  <si>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</si>
  <si>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</si>
  <si>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</si>
  <si>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</si>
  <si>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</si>
  <si>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</si>
  <si>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</si>
  <si>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</si>
  <si>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</si>
  <si>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</si>
  <si>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</si>
  <si>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</si>
  <si>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</si>
  <si>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</si>
  <si>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</si>
  <si>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</si>
  <si>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</si>
  <si>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</si>
  <si>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</si>
  <si>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</si>
  <si>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</si>
  <si>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</si>
  <si>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</si>
  <si>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</si>
  <si>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</si>
  <si>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</si>
  <si>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</si>
  <si>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</si>
  <si>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</si>
  <si>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</si>
  <si>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</si>
  <si>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</si>
  <si>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</si>
  <si>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</si>
  <si>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</si>
  <si>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</si>
  <si>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</si>
  <si>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</si>
  <si>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</si>
  <si>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</si>
  <si>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</si>
  <si>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</si>
  <si>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</si>
  <si>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</si>
  <si>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</si>
  <si>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</si>
  <si>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</si>
  <si>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</si>
  <si>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</si>
  <si>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</si>
  <si>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</si>
  <si>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</si>
  <si>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</si>
  <si>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</si>
  <si>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</si>
  <si>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</si>
  <si>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</si>
  <si>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</si>
  <si>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</si>
  <si>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</si>
  <si>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</si>
  <si>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</si>
  <si>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</si>
  <si>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</si>
  <si>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</si>
  <si>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</si>
  <si>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</si>
  <si>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</si>
  <si>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</si>
  <si>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</si>
  <si>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</si>
  <si>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</si>
  <si>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</si>
  <si>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</si>
  <si>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</si>
  <si>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</si>
  <si>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</si>
  <si>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</si>
  <si>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</si>
  <si>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</si>
  <si>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</si>
  <si>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</si>
  <si>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</si>
  <si>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</si>
  <si>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</si>
  <si>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</si>
  <si>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</si>
  <si>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</si>
  <si>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</si>
  <si>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</si>
  <si>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</si>
  <si>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</si>
  <si>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</si>
  <si>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</si>
  <si>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</si>
  <si>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</si>
  <si>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</si>
  <si>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</si>
  <si>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</si>
  <si>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</si>
  <si>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</si>
  <si>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</si>
  <si>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</si>
  <si>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</si>
  <si>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</si>
  <si>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</si>
  <si>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</si>
  <si>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</si>
  <si>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</si>
  <si>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</si>
  <si>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</si>
  <si>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</si>
  <si>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</si>
  <si>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</si>
  <si>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</si>
  <si>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</si>
  <si>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</si>
  <si>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</si>
  <si>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</si>
  <si>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</si>
  <si>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</si>
  <si>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</si>
  <si>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</si>
  <si>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</si>
  <si>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</si>
  <si>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</si>
  <si>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</si>
  <si>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</si>
  <si>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</si>
  <si>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</si>
  <si>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</si>
  <si>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</si>
  <si>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</si>
  <si>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</si>
  <si>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</si>
  <si>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</si>
  <si>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</si>
  <si>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</si>
  <si>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</si>
  <si>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</si>
  <si>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</si>
  <si>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</si>
  <si>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</si>
  <si>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</si>
  <si>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</si>
  <si>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</si>
  <si>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</si>
  <si>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</si>
  <si>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</si>
  <si>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</si>
  <si>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</si>
  <si>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</si>
  <si>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</si>
  <si>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</si>
  <si>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</si>
  <si>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</si>
  <si>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</si>
  <si>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</si>
  <si>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</si>
  <si>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</si>
  <si>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</si>
  <si>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</si>
  <si>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</si>
  <si>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</si>
  <si>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</si>
  <si>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</si>
  <si>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</si>
  <si>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</si>
  <si>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</si>
  <si>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</si>
  <si>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</si>
  <si>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</si>
  <si>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</si>
  <si>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</si>
  <si>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</si>
  <si>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</si>
  <si>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</si>
  <si>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</si>
  <si>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</si>
  <si>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</si>
  <si>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</si>
  <si>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</si>
  <si>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</si>
  <si>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</si>
  <si>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</si>
  <si>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</si>
  <si>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</si>
  <si>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</si>
  <si>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</si>
  <si>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</si>
  <si>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</si>
  <si>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</si>
  <si>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</si>
  <si>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</si>
  <si>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</si>
  <si>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</si>
  <si>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</si>
  <si>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</si>
  <si>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</si>
  <si>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</si>
  <si>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</si>
  <si>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</si>
  <si>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</si>
  <si>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</si>
  <si>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</si>
  <si>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</si>
  <si>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</si>
  <si>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</si>
  <si>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</si>
  <si>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</si>
  <si>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</si>
  <si>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</si>
  <si>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</si>
  <si>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</si>
  <si>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</si>
  <si>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</si>
  <si>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</si>
  <si>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</si>
  <si>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</si>
  <si>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</si>
  <si>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</si>
  <si>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</si>
  <si>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</si>
  <si>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</si>
  <si>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</si>
  <si>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</si>
  <si>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</si>
  <si>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</si>
  <si>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</si>
  <si>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</si>
  <si>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</si>
  <si>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</si>
  <si>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</si>
  <si>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</si>
  <si>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</si>
  <si>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</si>
  <si>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</si>
  <si>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</si>
  <si>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</si>
  <si>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</si>
  <si>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</si>
  <si>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</si>
  <si>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</si>
  <si>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</si>
  <si>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</si>
  <si>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</si>
  <si>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</si>
  <si>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</si>
  <si>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</si>
  <si>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</si>
  <si>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</si>
  <si>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</si>
  <si>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</si>
  <si>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</si>
  <si>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</si>
  <si>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</si>
  <si>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</si>
  <si>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</si>
  <si>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</si>
  <si>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</si>
  <si>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</si>
  <si>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</si>
  <si>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</si>
  <si>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</si>
  <si>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</si>
  <si>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</si>
  <si>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</si>
  <si>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</si>
  <si>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</si>
  <si>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</si>
  <si>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</si>
  <si>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</si>
  <si>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</si>
  <si>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</si>
  <si>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</si>
  <si>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</si>
  <si>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</si>
  <si>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</si>
  <si>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</si>
  <si>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</si>
  <si>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</si>
  <si>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</si>
  <si>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</si>
  <si>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</si>
  <si>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</si>
  <si>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</si>
  <si>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</si>
  <si>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</si>
  <si>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</si>
  <si>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</si>
  <si>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</si>
  <si>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</si>
  <si>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</si>
  <si>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</si>
  <si>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</si>
  <si>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</si>
  <si>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</si>
  <si>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</si>
  <si>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</si>
  <si>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</si>
  <si>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</si>
  <si>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</si>
  <si>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</si>
  <si>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</si>
  <si>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</si>
  <si>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</si>
  <si>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</si>
  <si>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</si>
  <si>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</si>
  <si>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</si>
  <si>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</si>
  <si>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</si>
  <si>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</si>
  <si>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</si>
  <si>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</si>
  <si>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</si>
  <si>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</si>
  <si>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</si>
  <si>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</si>
  <si>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</si>
  <si>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</si>
  <si>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</si>
  <si>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</si>
  <si>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</si>
  <si>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</si>
  <si>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</si>
  <si>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</si>
  <si>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</si>
  <si>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</si>
  <si>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</si>
  <si>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</si>
  <si>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</si>
  <si>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</si>
  <si>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</si>
  <si>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</si>
  <si>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</si>
  <si>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</si>
  <si>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</si>
  <si>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</si>
  <si>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</si>
  <si>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</si>
  <si>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</si>
  <si>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</si>
  <si>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</si>
  <si>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</si>
  <si>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</si>
  <si>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</si>
  <si>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</si>
  <si>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</si>
  <si>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</si>
  <si>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</si>
  <si>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</si>
  <si>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</si>
  <si>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</si>
  <si>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</si>
  <si>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</si>
  <si>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</si>
  <si>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</si>
  <si>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</si>
  <si>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</si>
  <si>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</si>
  <si>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</si>
  <si>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</si>
  <si>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</si>
  <si>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</si>
  <si>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</si>
  <si>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</si>
  <si>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</si>
  <si>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</si>
  <si>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</si>
  <si>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</si>
  <si>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</si>
  <si>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</si>
  <si>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</si>
  <si>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</si>
  <si>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</si>
  <si>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</si>
  <si>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</si>
  <si>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</si>
  <si>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</si>
  <si>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</si>
  <si>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</si>
  <si>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</si>
  <si>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</si>
  <si>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</si>
  <si>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</si>
  <si>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</si>
  <si>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</si>
  <si>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</si>
  <si>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</si>
  <si>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</si>
  <si>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</si>
  <si>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</si>
  <si>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</si>
  <si>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</si>
  <si>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</si>
  <si>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</si>
  <si>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</si>
  <si>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</si>
  <si>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</si>
  <si>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</si>
  <si>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</si>
  <si>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</si>
  <si>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</si>
  <si>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</si>
  <si>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</si>
  <si>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</si>
  <si>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</si>
  <si>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</si>
  <si>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</si>
  <si>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</si>
  <si>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</si>
  <si>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</si>
  <si>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</si>
  <si>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</si>
  <si>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</si>
  <si>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</si>
  <si>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</si>
  <si>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</si>
  <si>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</si>
  <si>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</si>
  <si>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</si>
  <si>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</si>
  <si>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</si>
  <si>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</si>
  <si>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</si>
  <si>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</si>
  <si>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</si>
  <si>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</si>
  <si>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</si>
  <si>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</si>
  <si>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</si>
  <si>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</si>
  <si>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</si>
  <si>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</si>
  <si>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</si>
  <si>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</si>
  <si>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</si>
  <si>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</si>
  <si>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</si>
  <si>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</si>
  <si>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</si>
  <si>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</si>
  <si>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</si>
  <si>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</si>
  <si>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</si>
  <si>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</si>
  <si>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</si>
  <si>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</si>
  <si>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</si>
  <si>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</si>
  <si>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</si>
  <si>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</si>
  <si>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</si>
  <si>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</si>
  <si>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</si>
  <si>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</si>
  <si>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</si>
  <si>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</si>
  <si>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</si>
  <si>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</si>
  <si>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</si>
  <si>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</si>
  <si>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</si>
  <si>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</si>
  <si>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</si>
  <si>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</si>
  <si>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</si>
  <si>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</si>
  <si>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</si>
  <si>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</si>
  <si>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</si>
  <si>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</si>
  <si>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</si>
  <si>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</si>
  <si>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</si>
  <si>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</si>
  <si>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</si>
  <si>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</si>
  <si>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</si>
  <si>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</si>
  <si>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</si>
  <si>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</si>
  <si>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</si>
  <si>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</si>
  <si>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</si>
  <si>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</si>
  <si>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</si>
  <si>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</si>
  <si>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</si>
  <si>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</si>
  <si>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</si>
  <si>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</si>
  <si>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</si>
  <si>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</si>
  <si>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</si>
  <si>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</si>
  <si>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</si>
  <si>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</si>
  <si>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</si>
  <si>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</si>
  <si>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</si>
  <si>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</si>
  <si>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</si>
  <si>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</si>
  <si>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</si>
  <si>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</si>
  <si>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</si>
  <si>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</si>
  <si>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</si>
  <si>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</si>
  <si>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</si>
  <si>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</si>
  <si>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</si>
  <si>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</si>
  <si>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</si>
  <si>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</si>
  <si>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</si>
  <si>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</si>
  <si>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</si>
  <si>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</si>
  <si>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</si>
  <si>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</si>
  <si>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</si>
  <si>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</si>
  <si>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</si>
  <si>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</si>
  <si>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</si>
  <si>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</si>
  <si>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</si>
  <si>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</si>
  <si>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</si>
  <si>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</si>
  <si>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</si>
  <si>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</si>
  <si>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</si>
  <si>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</si>
  <si>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</si>
  <si>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</si>
  <si>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</si>
  <si>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</si>
  <si>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</si>
  <si>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</si>
  <si>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</si>
  <si>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</si>
  <si>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</si>
  <si>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</si>
  <si>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</si>
  <si>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</si>
  <si>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</si>
  <si>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</si>
  <si>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</si>
  <si>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</si>
  <si>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</si>
  <si>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</si>
  <si>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</si>
  <si>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</si>
  <si>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</si>
  <si>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</si>
  <si>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</si>
  <si>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</si>
  <si>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</si>
  <si>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</si>
  <si>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</si>
  <si>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</si>
  <si>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</si>
  <si>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</si>
  <si>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</si>
  <si>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</si>
  <si>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</si>
  <si>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</si>
  <si>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</si>
  <si>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</si>
  <si>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</si>
  <si>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</si>
  <si>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</si>
  <si>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</si>
  <si>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</si>
  <si>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</si>
  <si>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</si>
  <si>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</si>
  <si>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</si>
  <si>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</si>
  <si>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</si>
  <si>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</si>
  <si>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</si>
  <si>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</si>
  <si>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</si>
  <si>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</si>
  <si>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</si>
  <si>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</si>
  <si>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</si>
  <si>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</si>
  <si>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</si>
  <si>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</si>
  <si>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</si>
  <si>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</si>
  <si>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</si>
  <si>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</si>
  <si>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</si>
  <si>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</si>
  <si>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</si>
  <si>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</si>
  <si>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</si>
  <si>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</si>
  <si>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</si>
  <si>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</si>
  <si>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</si>
  <si>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</si>
  <si>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</si>
  <si>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</si>
  <si>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</si>
  <si>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</si>
  <si>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</si>
  <si>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</si>
  <si>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</si>
  <si>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</si>
  <si>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</si>
  <si>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</si>
  <si>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</si>
  <si>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</si>
  <si>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</si>
  <si>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</si>
  <si>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</si>
  <si>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</si>
  <si>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</si>
  <si>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</si>
  <si>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</si>
  <si>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</si>
  <si>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</si>
  <si>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</si>
  <si>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</si>
  <si>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</si>
  <si>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</si>
  <si>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</si>
  <si>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</si>
  <si>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</si>
  <si>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</si>
  <si>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</si>
  <si>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</si>
  <si>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</si>
  <si>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</si>
  <si>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</si>
  <si>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</si>
  <si>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</si>
  <si>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</si>
  <si>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</si>
  <si>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</si>
  <si>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</si>
  <si>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</si>
  <si>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</si>
  <si>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</si>
  <si>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</si>
  <si>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</si>
  <si>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</si>
  <si>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</si>
  <si>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</si>
  <si>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</si>
  <si>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</si>
  <si>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</si>
  <si>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</si>
  <si>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</si>
  <si>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</si>
  <si>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</si>
  <si>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</si>
  <si>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</si>
  <si>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</si>
  <si>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</si>
  <si>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</si>
  <si>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</si>
  <si>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</si>
  <si>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</si>
  <si>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</si>
  <si>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</si>
  <si>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</si>
  <si>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</si>
  <si>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</si>
  <si>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</si>
  <si>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</si>
  <si>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</si>
  <si>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</si>
  <si>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</si>
  <si>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</si>
  <si>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</si>
  <si>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</si>
  <si>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</si>
  <si>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</si>
  <si>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</si>
  <si>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</si>
  <si>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</si>
  <si>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</si>
  <si>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</si>
  <si>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</si>
  <si>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</si>
  <si>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</si>
  <si>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</si>
  <si>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</si>
  <si>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</si>
  <si>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</si>
  <si>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</si>
  <si>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</si>
  <si>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</si>
  <si>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</si>
  <si>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</si>
  <si>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</si>
  <si>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</si>
  <si>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</si>
  <si>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</si>
  <si>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</si>
  <si>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</si>
  <si>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</si>
  <si>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</si>
  <si>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</si>
  <si>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</si>
  <si>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</si>
  <si>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</si>
  <si>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</si>
  <si>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</si>
  <si>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</si>
  <si>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</si>
  <si>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</si>
  <si>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</si>
  <si>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</si>
  <si>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</si>
  <si>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</si>
  <si>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</si>
  <si>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</si>
  <si>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</si>
  <si>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</si>
  <si>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</si>
  <si>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</si>
  <si>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</si>
  <si>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</si>
  <si>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</si>
  <si>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</si>
  <si>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</si>
  <si>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</si>
  <si>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</si>
  <si>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</si>
  <si>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</si>
  <si>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</si>
  <si>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</si>
  <si>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</si>
  <si>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</si>
  <si>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</si>
  <si>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</si>
  <si>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</si>
  <si>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</si>
  <si>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</si>
  <si>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</si>
  <si>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</si>
  <si>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</si>
  <si>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</si>
  <si>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</si>
  <si>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</si>
  <si>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</si>
  <si>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</si>
  <si>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</si>
  <si>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</si>
  <si>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</si>
  <si>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</si>
  <si>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</si>
  <si>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</si>
  <si>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</si>
  <si>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</si>
  <si>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</si>
  <si>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</si>
  <si>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</si>
  <si>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</si>
  <si>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</si>
  <si>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</si>
  <si>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</si>
  <si>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</si>
  <si>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</si>
  <si>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</si>
  <si>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</si>
  <si>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</si>
  <si>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</si>
  <si>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</si>
  <si>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</si>
  <si>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</si>
  <si>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</si>
  <si>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</si>
  <si>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</si>
  <si>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</si>
  <si>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</si>
  <si>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</si>
  <si>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</si>
  <si>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</si>
  <si>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</si>
  <si>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</si>
  <si>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</si>
  <si>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</si>
  <si>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</si>
  <si>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</si>
  <si>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</si>
  <si>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</si>
  <si>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</si>
  <si>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</si>
  <si>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</si>
  <si>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</si>
  <si>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</si>
  <si>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</si>
  <si>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</si>
  <si>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</si>
  <si>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</si>
  <si>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</si>
  <si>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</si>
  <si>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</si>
  <si>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</si>
  <si>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</si>
  <si>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</si>
  <si>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</si>
  <si>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</si>
  <si>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</si>
  <si>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</si>
  <si>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</si>
  <si>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</si>
  <si>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</si>
  <si>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</si>
  <si>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</si>
  <si>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</si>
  <si>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</si>
  <si>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</si>
  <si>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</si>
  <si>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</si>
  <si>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</si>
  <si>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</si>
  <si>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</si>
  <si>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</si>
  <si>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</si>
  <si>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</si>
  <si>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</si>
  <si>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</si>
  <si>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</si>
  <si>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</si>
  <si>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</si>
  <si>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</si>
  <si>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</si>
  <si>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</si>
  <si>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</si>
  <si>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</si>
  <si>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</si>
  <si>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</si>
  <si>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</si>
  <si>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</si>
  <si>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</si>
  <si>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</si>
  <si>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</si>
  <si>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</si>
  <si>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</si>
  <si>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</si>
  <si>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</si>
  <si>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</si>
  <si>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</si>
  <si>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</si>
  <si>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</si>
  <si>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</si>
  <si>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</si>
  <si>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</si>
  <si>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</si>
  <si>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</si>
  <si>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</si>
  <si>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</si>
  <si>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</si>
  <si>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</si>
  <si>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</si>
  <si>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</si>
  <si>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</si>
  <si>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</si>
  <si>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</si>
  <si>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</si>
  <si>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</si>
  <si>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</si>
  <si>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</si>
  <si>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</si>
  <si>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</si>
  <si>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</si>
  <si>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</si>
  <si>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</si>
  <si>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</si>
  <si>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</si>
  <si>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</si>
  <si>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</si>
  <si>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</si>
  <si>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</si>
  <si>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</si>
  <si>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</si>
  <si>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</si>
  <si>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</si>
  <si>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</si>
  <si>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</si>
  <si>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</si>
  <si>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</si>
  <si>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</si>
  <si>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</si>
  <si>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</si>
  <si>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</si>
  <si>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</si>
  <si>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</si>
  <si>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</si>
  <si>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</si>
  <si>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</si>
  <si>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</si>
  <si>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</si>
  <si>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</si>
  <si>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</si>
  <si>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</si>
  <si>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</si>
  <si>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</si>
  <si>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</si>
  <si>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</si>
  <si>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</si>
  <si>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</si>
  <si>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</si>
  <si>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</si>
  <si>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</si>
  <si>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</si>
  <si>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</si>
  <si>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</si>
  <si>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</si>
  <si>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</si>
  <si>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</si>
  <si>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</si>
  <si>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</si>
  <si>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</si>
  <si>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</si>
  <si>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</si>
  <si>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</si>
  <si>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</si>
  <si>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</si>
  <si>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</si>
  <si>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</si>
  <si>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</si>
  <si>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</si>
  <si>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</si>
  <si>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</si>
  <si>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</si>
  <si>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</si>
  <si>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</si>
  <si>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</si>
  <si>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</si>
  <si>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</si>
  <si>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</si>
  <si>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</si>
  <si>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</si>
  <si>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</si>
  <si>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</si>
  <si>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</si>
  <si>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</si>
  <si>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</si>
  <si>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</si>
  <si>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</si>
  <si>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</si>
  <si>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</si>
  <si>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</si>
  <si>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</si>
  <si>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</si>
  <si>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</si>
  <si>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</si>
  <si>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</si>
  <si>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</si>
  <si>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</si>
  <si>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</si>
  <si>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</si>
  <si>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</si>
  <si>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</si>
  <si>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</si>
  <si>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</si>
  <si>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</si>
  <si>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</si>
  <si>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</si>
  <si>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</si>
  <si>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</si>
  <si>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</si>
  <si>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</si>
  <si>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</si>
  <si>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</si>
  <si>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</si>
  <si>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</si>
  <si>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</si>
  <si>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</si>
  <si>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</si>
  <si>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</si>
  <si>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</si>
  <si>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</si>
  <si>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</si>
  <si>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</si>
  <si>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</si>
  <si>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</si>
  <si>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</si>
  <si>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</si>
  <si>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</si>
  <si>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</si>
  <si>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</si>
  <si>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</si>
  <si>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</si>
  <si>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</si>
  <si>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</si>
  <si>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</si>
  <si>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</si>
  <si>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</si>
  <si>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</si>
  <si>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</si>
  <si>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</si>
  <si>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</si>
  <si>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</si>
  <si>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</si>
  <si>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</si>
  <si>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</si>
  <si>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</si>
  <si>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</si>
  <si>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</si>
  <si>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</si>
  <si>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</si>
  <si>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</si>
  <si>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</si>
  <si>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</si>
  <si>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</si>
  <si>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</si>
  <si>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</si>
  <si>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</si>
  <si>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</si>
  <si>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</si>
  <si>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</si>
  <si>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</si>
  <si>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</si>
  <si>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</si>
  <si>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</si>
  <si>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</si>
  <si>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</si>
  <si>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</si>
  <si>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</si>
  <si>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</si>
  <si>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</si>
  <si>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</si>
  <si>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</si>
  <si>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</si>
  <si>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</si>
  <si>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</si>
  <si>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</si>
  <si>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</si>
  <si>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</si>
  <si>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</si>
  <si>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</si>
  <si>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</si>
  <si>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</si>
  <si>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</si>
  <si>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</si>
  <si>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</si>
  <si>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</si>
  <si>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</si>
  <si>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</si>
  <si>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</si>
  <si>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</si>
  <si>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</si>
  <si>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</si>
  <si>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</si>
  <si>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</si>
  <si>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</si>
  <si>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</si>
  <si>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</si>
  <si>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</si>
  <si>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</si>
  <si>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</si>
  <si>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</si>
  <si>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</si>
  <si>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</si>
  <si>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</si>
  <si>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</si>
  <si>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</si>
  <si>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</si>
  <si>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</si>
  <si>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</si>
  <si>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</si>
  <si>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</si>
  <si>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</si>
  <si>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</si>
  <si>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</si>
  <si>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</si>
  <si>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</si>
  <si>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</si>
  <si>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</si>
  <si>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</si>
  <si>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</si>
  <si>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</si>
  <si>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</si>
  <si>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</si>
  <si>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</si>
  <si>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</si>
  <si>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</si>
  <si>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</si>
  <si>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</si>
  <si>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</si>
  <si>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</si>
  <si>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</si>
  <si>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</si>
  <si>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</si>
  <si>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</si>
  <si>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</si>
  <si>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</si>
  <si>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</si>
  <si>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</si>
  <si>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</si>
  <si>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</si>
  <si>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</si>
  <si>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</si>
  <si>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</si>
  <si>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</si>
  <si>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</si>
  <si>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</si>
  <si>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</si>
  <si>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</si>
  <si>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</si>
  <si>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</si>
  <si>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</si>
  <si>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</si>
  <si>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</si>
  <si>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</si>
  <si>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</si>
  <si>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</si>
  <si>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</si>
  <si>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</si>
  <si>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</si>
  <si>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</si>
  <si>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</si>
  <si>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</si>
  <si>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</si>
  <si>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</si>
  <si>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</si>
  <si>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</si>
  <si>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</si>
  <si>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</si>
  <si>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</si>
  <si>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</si>
  <si>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</si>
  <si>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</si>
  <si>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</si>
  <si>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</si>
  <si>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</si>
  <si>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</si>
  <si>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</si>
  <si>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</si>
  <si>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</si>
  <si>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</si>
  <si>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</si>
  <si>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</si>
  <si>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</si>
  <si>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</si>
  <si>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</si>
  <si>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</si>
  <si>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</si>
  <si>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</si>
  <si>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</si>
  <si>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</si>
  <si>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</si>
  <si>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</si>
  <si>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</si>
  <si>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</si>
  <si>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</si>
  <si>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</si>
  <si>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</si>
  <si>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</si>
  <si>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</si>
  <si>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</si>
  <si>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</si>
  <si>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</si>
  <si>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</si>
  <si>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</si>
  <si>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</si>
  <si>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</si>
  <si>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</si>
  <si>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</si>
  <si>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</si>
  <si>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</si>
  <si>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</si>
  <si>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</si>
  <si>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</si>
  <si>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</si>
  <si>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</si>
  <si>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</si>
  <si>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</si>
  <si>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</si>
  <si>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</si>
  <si>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</si>
  <si>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</si>
  <si>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</si>
  <si>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</si>
  <si>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</si>
  <si>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</si>
  <si>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</si>
  <si>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</si>
  <si>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</si>
  <si>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</si>
  <si>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</si>
  <si>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</si>
  <si>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</si>
  <si>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</si>
  <si>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</si>
  <si>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</si>
  <si>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</si>
  <si>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</si>
  <si>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</si>
  <si>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</si>
  <si>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</si>
  <si>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</si>
  <si>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</si>
  <si>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</si>
  <si>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</si>
  <si>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</si>
  <si>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</si>
  <si>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</si>
  <si>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</si>
  <si>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</si>
  <si>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</si>
  <si>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</si>
  <si>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</si>
  <si>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</si>
  <si>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</si>
  <si>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</si>
  <si>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</si>
  <si>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</si>
  <si>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</si>
  <si>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</si>
  <si>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</si>
  <si>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</si>
  <si>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</si>
  <si>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</si>
  <si>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</si>
  <si>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</si>
  <si>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</si>
  <si>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</si>
  <si>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</si>
  <si>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</si>
  <si>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</si>
  <si>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</si>
  <si>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</si>
  <si>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</si>
  <si>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</si>
  <si>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</si>
  <si>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</si>
  <si>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</si>
  <si>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</si>
  <si>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</si>
  <si>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</si>
  <si>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</si>
  <si>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</si>
  <si>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</si>
  <si>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</si>
  <si>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</si>
  <si>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</si>
  <si>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</si>
  <si>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</si>
  <si>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</si>
  <si>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</si>
  <si>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</si>
  <si>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</si>
  <si>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</si>
  <si>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</si>
  <si>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</si>
  <si>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</si>
  <si>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</si>
  <si>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</si>
  <si>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</si>
  <si>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</si>
  <si>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</si>
  <si>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</si>
  <si>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</si>
  <si>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</si>
  <si>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</si>
  <si>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</si>
  <si>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</si>
  <si>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</si>
  <si>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</si>
  <si>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</si>
  <si>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</si>
  <si>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</si>
  <si>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</si>
  <si>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</si>
  <si>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</si>
  <si>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</si>
  <si>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</si>
  <si>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</si>
  <si>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</si>
  <si>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</si>
  <si>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</si>
  <si>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</si>
  <si>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</si>
  <si>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</si>
  <si>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</si>
  <si>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</si>
  <si>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</si>
  <si>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</si>
  <si>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</si>
  <si>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</si>
  <si>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</si>
  <si>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</si>
  <si>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</si>
  <si>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</si>
  <si>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</si>
  <si>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</si>
  <si>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</si>
  <si>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</si>
  <si>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</si>
  <si>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</si>
  <si>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</si>
  <si>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</si>
  <si>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</si>
  <si>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</si>
  <si>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</si>
  <si>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</si>
  <si>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</si>
  <si>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</si>
  <si>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</si>
  <si>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</si>
  <si>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</si>
  <si>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</si>
  <si>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</si>
  <si>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</si>
  <si>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</si>
  <si>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</si>
  <si>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</si>
  <si>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</si>
  <si>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</si>
  <si>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</si>
  <si>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</si>
  <si>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</si>
  <si>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</si>
  <si>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</si>
  <si>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</si>
  <si>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</si>
  <si>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</si>
  <si>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</si>
  <si>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</si>
  <si>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</si>
  <si>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</si>
  <si>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</si>
  <si>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</si>
  <si>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</si>
  <si>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</si>
  <si>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</si>
  <si>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</si>
  <si>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</si>
  <si>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</si>
  <si>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</si>
  <si>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</si>
  <si>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</si>
  <si>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</si>
  <si>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</si>
  <si>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</si>
  <si>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</si>
  <si>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</si>
  <si>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</si>
  <si>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</si>
  <si>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</si>
  <si>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</si>
  <si>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</si>
  <si>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</si>
  <si>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</si>
  <si>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</si>
  <si>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</si>
  <si>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</si>
  <si>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</si>
  <si>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</si>
  <si>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</si>
  <si>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</si>
  <si>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</si>
  <si>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</si>
  <si>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</si>
  <si>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</si>
  <si>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</si>
  <si>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</si>
  <si>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</si>
  <si>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</si>
  <si>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</si>
  <si>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</si>
  <si>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</si>
  <si>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</si>
  <si>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</si>
  <si>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</si>
  <si>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</si>
  <si>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</si>
  <si>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</si>
  <si>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</si>
  <si>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</si>
  <si>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</si>
  <si>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</si>
  <si>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</si>
  <si>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</si>
  <si>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</si>
  <si>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</si>
  <si>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</si>
  <si>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</si>
  <si>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</si>
  <si>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</si>
  <si>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</si>
  <si>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</si>
  <si>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</si>
  <si>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</si>
  <si>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</si>
  <si>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</si>
  <si>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</si>
  <si>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</si>
  <si>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</si>
  <si>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</si>
  <si>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</si>
  <si>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</si>
  <si>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</si>
  <si>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</si>
  <si>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</si>
  <si>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</si>
  <si>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</si>
  <si>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</si>
  <si>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</si>
  <si>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</si>
  <si>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</si>
  <si>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</si>
  <si>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</si>
  <si>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</si>
  <si>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</si>
  <si>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</si>
  <si>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</si>
  <si>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</si>
  <si>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</si>
  <si>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</si>
  <si>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</si>
  <si>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</si>
  <si>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</si>
  <si>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</si>
  <si>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</si>
  <si>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</si>
  <si>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</si>
  <si>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</si>
  <si>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</si>
  <si>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</si>
  <si>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</si>
  <si>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</si>
  <si>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</si>
  <si>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</si>
  <si>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</si>
  <si>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</si>
  <si>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</si>
  <si>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</si>
  <si>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</si>
  <si>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</si>
  <si>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</si>
  <si>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</si>
  <si>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</si>
  <si>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</si>
  <si>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</si>
  <si>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</si>
  <si>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</si>
  <si>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</si>
  <si>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</si>
  <si>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</si>
  <si>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</si>
  <si>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</si>
  <si>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</si>
  <si>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</si>
  <si>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</si>
  <si>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</si>
  <si>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</si>
  <si>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</si>
  <si>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</si>
  <si>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</si>
  <si>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</si>
  <si>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</si>
  <si>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</si>
  <si>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</si>
  <si>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</si>
  <si>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</si>
  <si>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</si>
  <si>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</si>
  <si>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</si>
  <si>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</si>
  <si>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</si>
  <si>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</si>
  <si>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</si>
  <si>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</si>
  <si>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</si>
  <si>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</si>
  <si>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</si>
  <si>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</si>
  <si>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</si>
  <si>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</si>
  <si>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</si>
  <si>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</si>
  <si>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</si>
  <si>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</si>
  <si>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</si>
  <si>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</si>
  <si>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</si>
  <si>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</si>
  <si>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</si>
  <si>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</si>
  <si>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</si>
  <si>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</si>
  <si>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</si>
  <si>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</si>
  <si>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</si>
  <si>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</si>
  <si>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</si>
  <si>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</si>
  <si>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</si>
  <si>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</si>
  <si>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</si>
  <si>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</si>
  <si>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</si>
  <si>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</si>
  <si>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</si>
  <si>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</si>
  <si>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</si>
  <si>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</si>
  <si>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</si>
  <si>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</si>
  <si>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</si>
  <si>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</si>
  <si>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</si>
  <si>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</si>
  <si>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</si>
  <si>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</si>
  <si>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</si>
  <si>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</si>
  <si>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</si>
  <si>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</si>
  <si>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</si>
  <si>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</si>
  <si>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</si>
  <si>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</si>
  <si>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</si>
  <si>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</si>
  <si>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</si>
  <si>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</si>
  <si>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</si>
  <si>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</si>
  <si>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</si>
  <si>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</si>
  <si>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</si>
  <si>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</si>
  <si>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</si>
  <si>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</si>
  <si>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</si>
  <si>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</si>
  <si>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</si>
  <si>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</si>
  <si>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</si>
  <si>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</si>
  <si>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</si>
  <si>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</si>
  <si>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</si>
  <si>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</si>
  <si>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</si>
  <si>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</si>
  <si>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</si>
  <si>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</si>
  <si>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</si>
  <si>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</si>
  <si>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</si>
  <si>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</si>
  <si>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</si>
  <si>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</si>
  <si>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</si>
  <si>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</si>
  <si>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</si>
  <si>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</si>
  <si>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</si>
  <si>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</si>
  <si>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</si>
  <si>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</si>
  <si>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</si>
  <si>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</si>
  <si>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</si>
  <si>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</si>
  <si>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</si>
  <si>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</si>
  <si>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</si>
  <si>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</si>
  <si>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</si>
  <si>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</si>
  <si>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</si>
  <si>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</si>
  <si>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</si>
  <si>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</si>
  <si>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</si>
  <si>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</si>
  <si>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</si>
  <si>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</si>
  <si>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</si>
  <si>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</si>
  <si>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</si>
  <si>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</si>
  <si>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</si>
  <si>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</si>
  <si>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</si>
  <si>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</si>
  <si>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</si>
  <si>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</si>
  <si>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</si>
  <si>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</si>
  <si>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</si>
  <si>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</si>
  <si>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</si>
  <si>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</si>
  <si>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</si>
  <si>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</si>
  <si>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</si>
  <si>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</si>
  <si>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</si>
  <si>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</si>
  <si>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</si>
  <si>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</si>
  <si>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</si>
  <si>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</si>
  <si>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</si>
  <si>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</si>
  <si>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</si>
  <si>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</si>
  <si>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</si>
  <si>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</si>
  <si>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</si>
  <si>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</si>
  <si>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</si>
  <si>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</si>
  <si>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</si>
  <si>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</si>
  <si>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</si>
  <si>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</si>
  <si>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</si>
  <si>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</si>
  <si>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</si>
  <si>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</si>
  <si>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</si>
  <si>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</si>
  <si>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</si>
  <si>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</si>
  <si>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</si>
  <si>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</si>
  <si>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</si>
  <si>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</si>
  <si>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</si>
  <si>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</si>
  <si>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</si>
  <si>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</si>
  <si>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</si>
  <si>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</si>
  <si>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</si>
  <si>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</si>
  <si>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</si>
  <si>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</si>
  <si>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</si>
  <si>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</si>
  <si>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</si>
  <si>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</si>
  <si>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</si>
  <si>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</si>
  <si>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</si>
  <si>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</si>
  <si>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</si>
  <si>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</si>
  <si>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</si>
  <si>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</si>
  <si>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</si>
  <si>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</si>
  <si>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</si>
  <si>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</si>
  <si>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</si>
  <si>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</si>
  <si>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</si>
  <si>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</si>
  <si>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</si>
  <si>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</si>
  <si>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</si>
  <si>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</si>
  <si>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</si>
  <si>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</si>
  <si>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</si>
  <si>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</si>
  <si>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</si>
  <si>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</si>
  <si>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</si>
  <si>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</si>
  <si>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</si>
  <si>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</si>
  <si>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</si>
  <si>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</si>
  <si>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</si>
  <si>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</si>
  <si>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</si>
  <si>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</si>
  <si>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</si>
  <si>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</si>
  <si>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</si>
  <si>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</si>
  <si>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</si>
  <si>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</si>
  <si>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</si>
  <si>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</si>
  <si>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</si>
  <si>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</si>
  <si>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</si>
  <si>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</si>
  <si>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</si>
  <si>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</si>
  <si>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</si>
  <si>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</si>
  <si>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</si>
  <si>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</si>
  <si>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</si>
  <si>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</si>
  <si>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</si>
  <si>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</si>
  <si>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</si>
  <si>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</si>
  <si>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</si>
  <si>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</si>
  <si>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</si>
  <si>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</si>
  <si>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</si>
  <si>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</si>
  <si>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</si>
  <si>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</si>
  <si>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</si>
  <si>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</si>
  <si>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</si>
  <si>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</si>
  <si>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</si>
  <si>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</si>
  <si>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</si>
  <si>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</si>
  <si>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</si>
  <si>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</si>
  <si>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</si>
  <si>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</si>
  <si>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</si>
  <si>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</si>
  <si>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</si>
  <si>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</si>
  <si>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</si>
  <si>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</si>
  <si>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</si>
  <si>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</si>
  <si>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</si>
  <si>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</si>
  <si>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</si>
  <si>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</si>
  <si>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</si>
  <si>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</si>
  <si>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</si>
  <si>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</si>
  <si>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</si>
  <si>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</si>
  <si>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</si>
  <si>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</si>
  <si>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</si>
  <si>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</si>
  <si>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</si>
  <si>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</si>
  <si>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</si>
  <si>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</si>
  <si>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</si>
  <si>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</si>
  <si>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</si>
  <si>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</si>
  <si>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</si>
  <si>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</si>
  <si>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</si>
  <si>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</si>
  <si>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</si>
  <si>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</si>
  <si>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</si>
  <si>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</si>
  <si>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</si>
  <si>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</si>
  <si>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</si>
  <si>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</si>
  <si>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</si>
  <si>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</si>
  <si>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</si>
  <si>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</si>
  <si>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</si>
  <si>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</si>
  <si>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</si>
  <si>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</si>
  <si>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</si>
  <si>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</si>
  <si>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</si>
  <si>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</si>
  <si>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</si>
  <si>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</si>
  <si>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</si>
  <si>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</si>
  <si>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</si>
  <si>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</si>
  <si>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</si>
  <si>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</si>
  <si>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</si>
  <si>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</si>
  <si>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</si>
  <si>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</si>
  <si>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</si>
  <si>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</si>
  <si>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</si>
  <si>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</si>
  <si>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</si>
  <si>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</si>
  <si>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</si>
  <si>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</si>
  <si>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</si>
  <si>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</si>
  <si>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</si>
  <si>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</si>
  <si>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</si>
  <si>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</si>
  <si>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</si>
  <si>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</si>
  <si>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</si>
  <si>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</si>
  <si>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</si>
  <si>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</si>
  <si>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</si>
  <si>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</si>
  <si>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</si>
  <si>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</si>
  <si>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</si>
  <si>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</si>
  <si>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</si>
  <si>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</si>
  <si>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</si>
  <si>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</si>
  <si>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</si>
  <si>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</si>
  <si>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</si>
  <si>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</si>
  <si>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</si>
  <si>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</si>
  <si>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</si>
  <si>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</si>
  <si>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</si>
  <si>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</si>
  <si>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</si>
  <si>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</si>
  <si>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</si>
  <si>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</si>
  <si>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</si>
  <si>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</si>
  <si>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</si>
  <si>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</si>
  <si>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</si>
  <si>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</si>
  <si>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</si>
  <si>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</si>
  <si>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</si>
  <si>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</si>
  <si>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</si>
  <si>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</si>
  <si>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</si>
  <si>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</si>
  <si>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</si>
  <si>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</si>
  <si>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</si>
  <si>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</si>
  <si>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</si>
  <si>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</si>
  <si>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</si>
  <si>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</si>
  <si>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</si>
  <si>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</si>
  <si>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</si>
  <si>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</si>
  <si>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</si>
  <si>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</si>
  <si>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</si>
  <si>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</si>
  <si>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</si>
  <si>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</si>
  <si>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</si>
  <si>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</si>
  <si>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</si>
  <si>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</si>
  <si>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</si>
  <si>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</si>
  <si>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</si>
  <si>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</si>
  <si>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</si>
  <si>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</si>
  <si>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</si>
  <si>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</si>
  <si>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</si>
  <si>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</si>
  <si>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</si>
  <si>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</si>
  <si>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</si>
  <si>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</si>
  <si>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</si>
  <si>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</si>
  <si>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</si>
  <si>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</si>
  <si>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</si>
  <si>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</si>
  <si>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</si>
  <si>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</si>
  <si>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</si>
  <si>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</si>
  <si>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</si>
  <si>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</si>
  <si>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</si>
  <si>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</si>
  <si>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</si>
  <si>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</si>
  <si>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</si>
  <si>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</si>
  <si>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</si>
  <si>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</si>
  <si>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</si>
  <si>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</si>
  <si>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</si>
  <si>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</si>
  <si>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</si>
  <si>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</si>
  <si>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</si>
  <si>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</si>
  <si>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</si>
  <si>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</si>
  <si>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</si>
  <si>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</si>
  <si>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</si>
  <si>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</si>
  <si>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</si>
  <si>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</si>
  <si>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</si>
  <si>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</si>
  <si>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</si>
  <si>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</si>
  <si>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</si>
  <si>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</si>
  <si>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</si>
  <si>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</si>
  <si>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</si>
  <si>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</si>
  <si>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</si>
  <si>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</si>
  <si>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</si>
  <si>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</si>
  <si>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</si>
  <si>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</si>
  <si>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</si>
  <si>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</si>
  <si>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</si>
  <si>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</si>
  <si>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</si>
  <si>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</si>
  <si>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</si>
  <si>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</si>
  <si>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</si>
  <si>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</si>
  <si>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</si>
  <si>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</si>
  <si>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</si>
  <si>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</si>
  <si>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</si>
  <si>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</si>
  <si>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</si>
  <si>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</si>
  <si>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</si>
  <si>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</si>
  <si>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</si>
  <si>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</si>
  <si>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</si>
  <si>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</si>
  <si>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</si>
  <si>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</si>
  <si>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</si>
  <si>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</si>
  <si>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</si>
  <si>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</si>
  <si>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</si>
  <si>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</si>
  <si>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</si>
  <si>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</si>
  <si>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</si>
  <si>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</si>
  <si>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</si>
  <si>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</si>
  <si>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</si>
  <si>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</si>
  <si>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</si>
  <si>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</si>
  <si>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</si>
  <si>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</si>
  <si>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</si>
  <si>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</si>
  <si>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</si>
  <si>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</si>
  <si>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</si>
  <si>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</si>
  <si>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</si>
  <si>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</si>
  <si>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</si>
  <si>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</si>
  <si>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</si>
  <si>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</si>
  <si>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</si>
  <si>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</si>
  <si>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</si>
  <si>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</si>
  <si>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</si>
  <si>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</si>
  <si>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</si>
  <si>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</si>
  <si>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</si>
  <si>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</si>
  <si>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</si>
  <si>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</si>
  <si>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</si>
  <si>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</si>
  <si>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</si>
  <si>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</si>
  <si>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</si>
  <si>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</si>
  <si>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</si>
  <si>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</si>
  <si>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</si>
  <si>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</si>
  <si>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</si>
  <si>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</si>
  <si>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</si>
  <si>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</si>
  <si>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</si>
  <si>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</si>
  <si>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</si>
  <si>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</si>
  <si>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</si>
  <si>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</si>
  <si>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</si>
  <si>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</si>
  <si>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</si>
  <si>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</si>
  <si>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</si>
  <si>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</si>
  <si>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</si>
  <si>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</si>
  <si>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</si>
  <si>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</si>
  <si>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</si>
  <si>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</si>
  <si>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</si>
  <si>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</si>
  <si>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</si>
  <si>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</si>
  <si>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</si>
  <si>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</si>
  <si>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</si>
  <si>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</si>
  <si>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</si>
  <si>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</si>
  <si>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</si>
  <si>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</si>
  <si>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</si>
  <si>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</si>
  <si>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</si>
  <si>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</si>
  <si>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</si>
  <si>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</si>
  <si>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</si>
  <si>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</si>
  <si>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</si>
  <si>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</si>
  <si>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</si>
  <si>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</si>
  <si>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</si>
  <si>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</si>
  <si>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</si>
  <si>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</si>
  <si>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</si>
  <si>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</si>
  <si>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</si>
  <si>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</si>
  <si>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</si>
  <si>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</si>
  <si>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</si>
  <si>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</si>
  <si>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</si>
  <si>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</si>
  <si>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</si>
  <si>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</si>
  <si>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</si>
  <si>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</si>
  <si>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</si>
  <si>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</si>
  <si>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</si>
  <si>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</si>
  <si>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</si>
  <si>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</si>
  <si>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</si>
  <si>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</si>
  <si>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</si>
  <si>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</si>
  <si>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</si>
  <si>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</si>
  <si>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</si>
  <si>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</si>
  <si>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</si>
  <si>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</si>
  <si>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</si>
  <si>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</si>
  <si>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</si>
  <si>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</si>
  <si>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</si>
  <si>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</si>
  <si>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</si>
  <si>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</si>
  <si>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</si>
  <si>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</si>
  <si>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</si>
  <si>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</si>
  <si>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</si>
  <si>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</si>
  <si>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</si>
  <si>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</si>
  <si>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</si>
  <si>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</si>
  <si>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</si>
  <si>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</si>
  <si>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</si>
  <si>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</si>
  <si>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</si>
  <si>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</si>
  <si>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</si>
  <si>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</si>
  <si>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</si>
  <si>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</si>
  <si>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</si>
  <si>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</si>
  <si>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</si>
  <si>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</si>
  <si>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</si>
  <si>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</si>
  <si>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</si>
  <si>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</si>
  <si>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</si>
  <si>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</si>
  <si>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</si>
  <si>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</si>
  <si>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</si>
  <si>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</si>
  <si>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</si>
  <si>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</si>
  <si>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</si>
  <si>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</si>
  <si>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</si>
  <si>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</si>
  <si>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</si>
  <si>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</si>
  <si>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</si>
  <si>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</si>
  <si>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</si>
  <si>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</si>
  <si>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</si>
  <si>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</si>
  <si>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</si>
  <si>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</si>
  <si>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</si>
  <si>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</si>
  <si>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</si>
  <si>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</si>
  <si>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</si>
  <si>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</si>
  <si>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</si>
  <si>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</si>
  <si>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</si>
  <si>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</si>
  <si>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</si>
  <si>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</si>
  <si>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</si>
  <si>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</si>
  <si>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</si>
  <si>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</si>
  <si>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</si>
  <si>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</si>
  <si>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</si>
  <si>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</si>
  <si>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</si>
  <si>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</si>
  <si>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</si>
  <si>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</si>
  <si>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</si>
  <si>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</si>
  <si>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</si>
  <si>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</si>
  <si>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</si>
  <si>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</si>
  <si>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</si>
  <si>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</si>
  <si>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</si>
  <si>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</si>
  <si>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</si>
  <si>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</si>
  <si>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</si>
  <si>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</si>
  <si>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</si>
  <si>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</si>
  <si>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</si>
  <si>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</si>
  <si>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</si>
  <si>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</si>
  <si>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</si>
  <si>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</si>
  <si>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</si>
  <si>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</si>
  <si>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</si>
  <si>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</si>
  <si>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</si>
  <si>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</si>
  <si>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</si>
  <si>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</si>
  <si>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</si>
  <si>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</si>
  <si>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</si>
  <si>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</si>
  <si>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</si>
  <si>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</si>
  <si>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</si>
  <si>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</si>
  <si>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</si>
  <si>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</si>
  <si>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</si>
  <si>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</si>
  <si>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</si>
  <si>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</si>
  <si>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</si>
  <si>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</si>
  <si>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</si>
  <si>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</si>
  <si>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</si>
  <si>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</si>
  <si>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</si>
  <si>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</si>
  <si>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</si>
  <si>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</si>
  <si>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</si>
  <si>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</si>
  <si>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</si>
  <si>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</si>
  <si>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</si>
  <si>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</si>
  <si>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</si>
  <si>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</si>
  <si>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</si>
  <si>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</si>
  <si>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</si>
  <si>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</si>
  <si>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</si>
  <si>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</si>
  <si>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</si>
  <si>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</si>
  <si>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</si>
  <si>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</si>
  <si>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</si>
  <si>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</si>
  <si>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</si>
  <si>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</si>
  <si>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</si>
  <si>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</si>
  <si>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</si>
  <si>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</si>
  <si>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</si>
  <si>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</si>
  <si>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</si>
  <si>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</si>
  <si>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</si>
  <si>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</si>
  <si>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</si>
  <si>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</si>
  <si>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</si>
  <si>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</si>
  <si>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</si>
  <si>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</si>
  <si>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</si>
  <si>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</si>
  <si>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</si>
  <si>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</si>
  <si>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</si>
  <si>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</si>
  <si>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</si>
  <si>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</si>
  <si>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</si>
  <si>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</si>
  <si>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</si>
  <si>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</si>
  <si>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</si>
  <si>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</si>
  <si>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</si>
  <si>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</si>
  <si>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</si>
  <si>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</si>
  <si>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</si>
  <si>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</si>
  <si>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</si>
  <si>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</si>
  <si>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</si>
  <si>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</si>
  <si>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</si>
  <si>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</si>
  <si>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</si>
  <si>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</si>
  <si>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</si>
  <si>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</si>
  <si>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</si>
  <si>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</si>
  <si>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</si>
  <si>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</si>
  <si>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</si>
  <si>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</si>
  <si>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</si>
  <si>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</si>
  <si>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</si>
  <si>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</si>
  <si>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</si>
  <si>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</si>
  <si>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</si>
  <si>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</si>
  <si>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</si>
  <si>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</si>
  <si>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</si>
  <si>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</si>
  <si>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</si>
  <si>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</si>
  <si>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</si>
  <si>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</si>
  <si>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</si>
  <si>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</si>
  <si>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</si>
  <si>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</si>
  <si>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</si>
  <si>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</si>
  <si>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</si>
  <si>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</si>
  <si>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</si>
  <si>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</si>
  <si>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</si>
  <si>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</si>
  <si>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</si>
  <si>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</si>
  <si>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</si>
  <si>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</si>
  <si>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</si>
  <si>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</si>
  <si>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</si>
  <si>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</si>
  <si>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</si>
  <si>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</si>
  <si>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</si>
  <si>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</si>
  <si>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</si>
  <si>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</si>
  <si>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</si>
  <si>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</si>
  <si>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</si>
  <si>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</si>
  <si>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</si>
  <si>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</si>
  <si>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</si>
  <si>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</si>
  <si>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</si>
  <si>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</si>
  <si>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</si>
  <si>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</si>
  <si>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</si>
  <si>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</si>
  <si>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</si>
  <si>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</si>
  <si>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</si>
  <si>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</si>
  <si>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</si>
  <si>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</si>
  <si>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</si>
  <si>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</si>
  <si>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</si>
  <si>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</si>
  <si>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</si>
  <si>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</si>
  <si>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</si>
  <si>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</si>
  <si>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</si>
  <si>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</si>
  <si>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</si>
  <si>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</si>
  <si>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</si>
  <si>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</si>
  <si>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</si>
  <si>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</si>
  <si>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</si>
  <si>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</si>
  <si>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</si>
  <si>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</si>
  <si>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</si>
  <si>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</si>
  <si>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</si>
  <si>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</si>
  <si>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</si>
  <si>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</si>
  <si>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</si>
  <si>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</si>
  <si>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</si>
  <si>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</si>
  <si>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</si>
  <si>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</si>
  <si>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</si>
  <si>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</si>
  <si>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</si>
  <si>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</si>
  <si>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</si>
  <si>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</si>
  <si>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</si>
  <si>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</si>
  <si>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</si>
  <si>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</si>
  <si>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</si>
  <si>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</si>
  <si>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</si>
  <si>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</si>
  <si>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</si>
  <si>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</si>
  <si>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</si>
  <si>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</si>
  <si>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</si>
  <si>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</si>
  <si>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</si>
  <si>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</si>
  <si>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</si>
  <si>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</si>
  <si>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</si>
  <si>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</si>
  <si>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</si>
  <si>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</si>
  <si>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</si>
  <si>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</si>
  <si>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</si>
  <si>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</si>
  <si>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</si>
  <si>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</si>
  <si>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</si>
  <si>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</si>
  <si>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</si>
  <si>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</si>
  <si>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</si>
  <si>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</si>
  <si>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</si>
  <si>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</si>
  <si>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</si>
  <si>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</si>
  <si>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</si>
  <si>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</si>
  <si>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</si>
  <si>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</si>
  <si>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</si>
  <si>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</si>
  <si>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</si>
  <si>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</si>
  <si>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</si>
  <si>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</si>
  <si>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</si>
  <si>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</si>
  <si>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</si>
  <si>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</si>
  <si>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</si>
  <si>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</si>
  <si>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</si>
  <si>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</si>
  <si>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</si>
  <si>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</si>
  <si>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</si>
  <si>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</si>
  <si>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</si>
  <si>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</si>
  <si>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</si>
  <si>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</si>
  <si>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</si>
  <si>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</si>
  <si>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</si>
  <si>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</si>
  <si>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</si>
  <si>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</si>
  <si>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</si>
  <si>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</si>
  <si>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</si>
  <si>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</si>
  <si>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</si>
  <si>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</si>
  <si>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</si>
  <si>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</si>
  <si>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</si>
  <si>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</si>
  <si>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</si>
  <si>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</si>
  <si>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</si>
  <si>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</si>
  <si>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</si>
  <si>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</si>
  <si>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</si>
  <si>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</si>
  <si>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</si>
  <si>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</si>
  <si>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</si>
  <si>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</si>
  <si>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</si>
  <si>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</si>
  <si>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</si>
  <si>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</si>
  <si>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</si>
  <si>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</si>
  <si>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</si>
  <si>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</si>
  <si>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</si>
  <si>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</si>
  <si>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</si>
  <si>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</si>
  <si>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</si>
  <si>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</si>
  <si>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</si>
  <si>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</si>
  <si>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</si>
  <si>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</si>
  <si>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</si>
  <si>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</si>
  <si>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</si>
  <si>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</si>
  <si>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</si>
  <si>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</si>
  <si>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</si>
  <si>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</si>
  <si>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</si>
  <si>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</si>
  <si>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</si>
  <si>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</si>
  <si>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</si>
  <si>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</si>
  <si>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</si>
  <si>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</si>
  <si>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</si>
  <si>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</si>
  <si>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</si>
  <si>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</si>
  <si>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</si>
  <si>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</si>
  <si>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</si>
  <si>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</si>
  <si>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</si>
  <si>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</si>
  <si>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</si>
  <si>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</si>
  <si>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</si>
  <si>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</si>
  <si>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</si>
  <si>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</si>
  <si>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</si>
  <si>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</si>
  <si>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</si>
  <si>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</si>
  <si>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</si>
  <si>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</si>
  <si>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</si>
  <si>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</si>
  <si>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</si>
  <si>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</si>
  <si>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</si>
  <si>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</si>
  <si>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</si>
  <si>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</si>
  <si>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</si>
  <si>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</si>
  <si>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</si>
  <si>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</si>
  <si>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</si>
  <si>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</si>
  <si>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</si>
  <si>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</si>
  <si>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</si>
  <si>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</si>
  <si>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</si>
  <si>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</si>
  <si>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</si>
  <si>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</si>
  <si>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</si>
  <si>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</si>
  <si>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</si>
  <si>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</si>
  <si>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</si>
  <si>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</si>
  <si>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</si>
  <si>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</si>
  <si>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</si>
  <si>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</si>
  <si>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</si>
  <si>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</si>
  <si>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</si>
  <si>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</si>
  <si>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</si>
  <si>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</si>
  <si>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</si>
  <si>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</si>
  <si>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</si>
  <si>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</si>
  <si>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</si>
  <si>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</si>
  <si>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</si>
  <si>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</si>
  <si>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</si>
  <si>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</si>
  <si>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</si>
  <si>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</si>
  <si>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</si>
  <si>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</si>
  <si>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</si>
  <si>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</si>
  <si>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</si>
  <si>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</si>
  <si>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</si>
  <si>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</si>
  <si>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</si>
  <si>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</si>
  <si>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</si>
  <si>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</si>
  <si>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</si>
  <si>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</si>
  <si>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</si>
  <si>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</si>
  <si>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</si>
  <si>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</si>
  <si>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</si>
  <si>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</si>
  <si>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</si>
  <si>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</si>
  <si>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</si>
  <si>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</si>
  <si>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</si>
  <si>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</si>
  <si>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</si>
  <si>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</si>
  <si>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</si>
  <si>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</si>
  <si>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</si>
  <si>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</si>
  <si>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</si>
  <si>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</si>
  <si>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</si>
  <si>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</si>
  <si>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</si>
  <si>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</si>
  <si>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</si>
  <si>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</si>
  <si>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</si>
  <si>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</si>
  <si>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</si>
  <si>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</si>
  <si>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</si>
  <si>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</si>
  <si>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</si>
  <si>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</si>
  <si>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</si>
  <si>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</si>
  <si>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</si>
  <si>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</si>
  <si>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</si>
  <si>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</si>
  <si>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</si>
  <si>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</si>
  <si>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</si>
  <si>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</si>
  <si>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</si>
  <si>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</si>
  <si>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</si>
  <si>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</si>
  <si>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</si>
  <si>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</si>
  <si>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</si>
  <si>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</si>
  <si>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</si>
  <si>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</si>
  <si>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</si>
  <si>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</si>
  <si>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</si>
  <si>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</si>
  <si>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</si>
  <si>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</si>
  <si>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</si>
  <si>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</si>
  <si>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</si>
  <si>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</si>
  <si>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</si>
  <si>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</si>
  <si>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</si>
  <si>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</si>
  <si>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</si>
  <si>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</si>
  <si>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</si>
  <si>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</si>
  <si>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</si>
  <si>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</si>
  <si>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</si>
  <si>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</si>
  <si>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</si>
  <si>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</si>
  <si>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</si>
  <si>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</si>
  <si>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</si>
  <si>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</si>
  <si>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</si>
  <si>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</si>
  <si>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</si>
  <si>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</si>
  <si>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</si>
  <si>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</si>
  <si>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</si>
  <si>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</si>
  <si>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</si>
  <si>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</si>
  <si>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</si>
  <si>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</si>
  <si>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</si>
  <si>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</si>
  <si>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</si>
  <si>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</si>
  <si>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</si>
  <si>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</si>
  <si>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</si>
  <si>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</si>
  <si>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</si>
  <si>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</si>
  <si>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</si>
  <si>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</si>
  <si>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</si>
  <si>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</si>
  <si>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</si>
  <si>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</si>
  <si>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</si>
  <si>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</si>
  <si>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</si>
  <si>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</si>
  <si>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</si>
  <si>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</si>
  <si>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</si>
  <si>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</si>
  <si>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</si>
  <si>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</si>
  <si>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</si>
  <si>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</si>
  <si>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</si>
  <si>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</si>
  <si>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</si>
  <si>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</si>
  <si>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</si>
  <si>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</si>
  <si>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</si>
  <si>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</si>
  <si>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</si>
  <si>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</si>
  <si>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</si>
  <si>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</si>
  <si>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</si>
  <si>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</si>
  <si>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</si>
  <si>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</si>
  <si>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</si>
  <si>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</si>
  <si>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</si>
  <si>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</si>
  <si>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</si>
  <si>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</si>
  <si>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</si>
  <si>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</si>
  <si>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</si>
  <si>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</si>
  <si>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</si>
  <si>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</si>
  <si>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</si>
  <si>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</si>
  <si>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</si>
  <si>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</si>
  <si>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</si>
  <si>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</si>
  <si>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</si>
  <si>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</si>
  <si>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</si>
  <si>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</si>
  <si>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</si>
  <si>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</si>
  <si>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</si>
  <si>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</si>
  <si>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</si>
  <si>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</si>
  <si>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</si>
  <si>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</si>
  <si>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</si>
  <si>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</si>
  <si>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</si>
  <si>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</si>
  <si>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</si>
  <si>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</si>
  <si>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</si>
  <si>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</si>
  <si>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</si>
  <si>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</si>
  <si>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</si>
  <si>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</si>
  <si>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</si>
  <si>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</si>
  <si>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</si>
  <si>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</si>
  <si>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</si>
  <si>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</si>
  <si>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</si>
  <si>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</si>
  <si>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</si>
  <si>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</si>
  <si>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</si>
  <si>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</si>
  <si>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</si>
  <si>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</si>
  <si>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</si>
  <si>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</si>
  <si>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</si>
  <si>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</si>
  <si>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</si>
  <si>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</si>
  <si>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</si>
  <si>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</si>
  <si>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</si>
  <si>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</si>
  <si>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</si>
  <si>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</si>
  <si>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</si>
  <si>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</si>
  <si>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</si>
  <si>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</si>
  <si>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</si>
  <si>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</si>
  <si>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</si>
  <si>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</si>
  <si>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</si>
  <si>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</si>
  <si>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</si>
  <si>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</si>
  <si>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</si>
  <si>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</si>
  <si>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</si>
  <si>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</si>
  <si>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</si>
  <si>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</si>
  <si>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</si>
  <si>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</si>
  <si>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</si>
  <si>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</si>
  <si>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</si>
  <si>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</si>
  <si>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</si>
  <si>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</si>
  <si>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</si>
  <si>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</si>
  <si>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</si>
  <si>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</si>
  <si>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</si>
  <si>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</si>
  <si>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</si>
  <si>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</si>
  <si>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</si>
  <si>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</si>
  <si>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</si>
  <si>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</si>
  <si>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</si>
  <si>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</si>
  <si>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</si>
  <si>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</si>
  <si>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</si>
  <si>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</si>
  <si>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</si>
  <si>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</si>
  <si>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</si>
  <si>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</si>
  <si>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</si>
  <si>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</si>
  <si>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</si>
  <si>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</si>
  <si>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</si>
  <si>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</si>
  <si>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</si>
  <si>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</si>
  <si>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</si>
  <si>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</si>
  <si>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</si>
  <si>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</si>
  <si>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</si>
  <si>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</si>
  <si>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</si>
  <si>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</si>
  <si>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</si>
  <si>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</si>
  <si>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</si>
  <si>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</si>
  <si>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</si>
  <si>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</si>
  <si>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</si>
  <si>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</si>
  <si>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</si>
  <si>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</si>
  <si>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</si>
  <si>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</si>
  <si>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</si>
  <si>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</si>
  <si>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</si>
  <si>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</si>
  <si>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</si>
  <si>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</si>
  <si>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</si>
  <si>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</si>
  <si>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</si>
  <si>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</si>
  <si>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</si>
  <si>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</si>
  <si>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</si>
  <si>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</si>
  <si>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</si>
  <si>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</si>
  <si>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</si>
  <si>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</si>
  <si>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</si>
  <si>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</si>
  <si>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</si>
  <si>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</si>
  <si>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</si>
  <si>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</si>
  <si>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</si>
  <si>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</si>
  <si>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</si>
  <si>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</si>
  <si>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</si>
  <si>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</si>
  <si>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</si>
  <si>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</si>
  <si>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</si>
  <si>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</si>
  <si>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</si>
  <si>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</si>
  <si>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</si>
  <si>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</si>
  <si>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</si>
  <si>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</si>
  <si>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</si>
  <si>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</si>
  <si>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</si>
  <si>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</si>
  <si>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</si>
  <si>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</si>
  <si>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</si>
  <si>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</si>
  <si>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</si>
  <si>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</si>
  <si>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</si>
  <si>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</si>
  <si>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</si>
  <si>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</si>
  <si>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</si>
  <si>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</si>
  <si>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</si>
  <si>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</si>
  <si>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</si>
  <si>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</si>
  <si>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</si>
  <si>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</si>
  <si>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</si>
  <si>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</si>
  <si>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</si>
  <si>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</si>
  <si>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</si>
  <si>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</si>
  <si>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</si>
  <si>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</si>
  <si>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</si>
  <si>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</si>
  <si>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</si>
  <si>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</si>
  <si>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</si>
  <si>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</si>
  <si>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</si>
  <si>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</si>
  <si>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</si>
  <si>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</si>
  <si>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</si>
  <si>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</si>
  <si>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</si>
  <si>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</si>
  <si>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</si>
  <si>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</si>
  <si>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</si>
  <si>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</si>
  <si>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</si>
  <si>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</si>
  <si>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</si>
  <si>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</si>
  <si>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</si>
  <si>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</si>
  <si>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</si>
  <si>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</si>
  <si>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</si>
  <si>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</si>
  <si>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</si>
  <si>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</si>
  <si>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</si>
  <si>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</si>
  <si>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</si>
  <si>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</si>
  <si>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</si>
  <si>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</si>
  <si>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</si>
  <si>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</si>
  <si>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</si>
  <si>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</si>
  <si>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</si>
  <si>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</si>
  <si>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</si>
  <si>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</si>
  <si>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</si>
  <si>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</si>
  <si>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</si>
  <si>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</si>
  <si>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</si>
  <si>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</si>
  <si>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</si>
  <si>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</si>
  <si>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</si>
  <si>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</si>
  <si>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</si>
  <si>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</si>
  <si>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</si>
  <si>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</si>
  <si>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</si>
  <si>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</si>
  <si>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</si>
  <si>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</si>
  <si>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</si>
  <si>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</si>
  <si>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</si>
  <si>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</si>
  <si>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</si>
  <si>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</si>
  <si>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</si>
  <si>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</si>
  <si>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</si>
  <si>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</si>
  <si>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</si>
  <si>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</si>
  <si>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</si>
  <si>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</si>
  <si>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</si>
  <si>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</si>
  <si>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</si>
  <si>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</si>
  <si>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</si>
  <si>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</si>
  <si>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</si>
  <si>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</si>
  <si>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</si>
  <si>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</si>
  <si>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</si>
  <si>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</si>
  <si>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</si>
  <si>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</si>
  <si>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</si>
  <si>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</si>
  <si>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</si>
  <si>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</si>
  <si>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</si>
  <si>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</si>
  <si>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</si>
  <si>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</si>
  <si>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</si>
  <si>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</si>
  <si>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</si>
  <si>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</si>
  <si>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</si>
  <si>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</si>
  <si>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</si>
  <si>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</si>
  <si>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</si>
  <si>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</si>
  <si>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</si>
  <si>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</si>
  <si>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</si>
  <si>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</si>
  <si>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</si>
  <si>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</si>
  <si>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</si>
  <si>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</si>
  <si>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</si>
  <si>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</si>
  <si>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</si>
  <si>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</si>
  <si>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</si>
  <si>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</si>
  <si>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</si>
  <si>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</si>
  <si>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</si>
  <si>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</si>
  <si>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</si>
  <si>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</si>
  <si>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</si>
  <si>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</si>
  <si>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</si>
  <si>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</si>
  <si>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</si>
  <si>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</si>
  <si>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</si>
  <si>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</si>
  <si>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</si>
  <si>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</si>
  <si>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</si>
  <si>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</si>
  <si>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</si>
  <si>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</si>
  <si>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</si>
  <si>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</si>
  <si>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</si>
  <si>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</si>
  <si>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</si>
  <si>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</si>
  <si>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</si>
  <si>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</si>
  <si>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</si>
  <si>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</si>
  <si>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</si>
  <si>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</si>
  <si>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</si>
  <si>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</si>
  <si>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</si>
  <si>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</si>
  <si>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</si>
  <si>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</si>
  <si>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</si>
  <si>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</si>
  <si>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</si>
  <si>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</si>
  <si>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</si>
  <si>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</si>
  <si>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</si>
  <si>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</si>
  <si>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</si>
  <si>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</si>
  <si>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</si>
  <si>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</si>
  <si>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</si>
  <si>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</si>
  <si>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</si>
  <si>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</si>
  <si>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</si>
  <si>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</si>
  <si>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</si>
  <si>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</si>
  <si>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</si>
  <si>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</si>
  <si>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</si>
  <si>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</si>
  <si>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</si>
  <si>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</si>
  <si>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</si>
  <si>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</si>
  <si>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</si>
  <si>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</si>
  <si>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</si>
  <si>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</si>
  <si>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</si>
  <si>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</si>
  <si>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</si>
  <si>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</si>
  <si>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</si>
  <si>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</si>
  <si>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</si>
  <si>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</si>
  <si>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</si>
  <si>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</si>
  <si>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</si>
  <si>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</si>
  <si>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</si>
  <si>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</si>
  <si>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</si>
  <si>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</si>
  <si>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</si>
  <si>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</si>
  <si>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</si>
  <si>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</si>
  <si>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</si>
  <si>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</si>
  <si>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</si>
  <si>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</si>
  <si>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</si>
  <si>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</si>
  <si>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</si>
  <si>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</si>
  <si>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</si>
  <si>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</si>
  <si>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</si>
  <si>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</si>
  <si>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</si>
  <si>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</si>
  <si>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</si>
  <si>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</si>
  <si>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</si>
  <si>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</si>
  <si>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</si>
  <si>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</si>
  <si>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</si>
  <si>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</si>
  <si>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</si>
  <si>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</si>
  <si>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</si>
  <si>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</si>
  <si>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</si>
  <si>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</si>
  <si>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</si>
  <si>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</si>
  <si>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</si>
  <si>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</si>
  <si>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</si>
  <si>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</si>
  <si>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</si>
  <si>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</si>
  <si>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</si>
  <si>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</si>
  <si>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</si>
  <si>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</si>
  <si>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</si>
  <si>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</si>
  <si>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</si>
  <si>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</si>
  <si>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</si>
  <si>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</si>
  <si>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</si>
  <si>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</si>
  <si>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</si>
  <si>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</si>
  <si>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</si>
  <si>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</si>
  <si>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</si>
  <si>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</si>
  <si>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</si>
  <si>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</si>
  <si>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</si>
  <si>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</si>
  <si>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</si>
  <si>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</si>
  <si>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</si>
  <si>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</si>
  <si>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</si>
  <si>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</si>
  <si>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</si>
  <si>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</si>
  <si>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</si>
  <si>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</si>
  <si>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</si>
  <si>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</si>
  <si>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</si>
  <si>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</si>
  <si>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</si>
  <si>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</si>
  <si>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</si>
  <si>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</si>
  <si>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</si>
  <si>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</si>
  <si>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</si>
  <si>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</si>
  <si>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</si>
  <si>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</si>
  <si>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</si>
  <si>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</si>
  <si>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</si>
  <si>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</si>
  <si>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</si>
  <si>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</si>
  <si>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</si>
  <si>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</si>
  <si>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</si>
  <si>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</si>
  <si>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</si>
  <si>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</si>
  <si>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</si>
  <si>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</si>
  <si>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</si>
  <si>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</si>
  <si>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</si>
  <si>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</si>
  <si>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</si>
  <si>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</si>
  <si>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</si>
  <si>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</si>
  <si>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</si>
  <si>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</si>
  <si>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</si>
  <si>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</si>
  <si>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</si>
  <si>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</si>
  <si>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</si>
  <si>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</si>
  <si>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</si>
  <si>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</si>
  <si>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</si>
  <si>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</si>
  <si>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</si>
  <si>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</si>
  <si>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</si>
  <si>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</si>
  <si>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</si>
  <si>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</si>
  <si>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</si>
  <si>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</si>
  <si>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</si>
  <si>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</si>
  <si>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</si>
  <si>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</si>
  <si>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</si>
  <si>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</si>
  <si>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</si>
  <si>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</si>
  <si>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</si>
  <si>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</si>
  <si>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</si>
  <si>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</si>
  <si>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</si>
  <si>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</si>
  <si>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</si>
  <si>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</si>
  <si>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</si>
  <si>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</si>
  <si>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</si>
  <si>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</si>
  <si>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</si>
  <si>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</si>
  <si>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</si>
  <si>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</si>
  <si>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</si>
  <si>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</si>
  <si>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</si>
  <si>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</si>
  <si>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</si>
  <si>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</si>
  <si>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</si>
  <si>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</si>
  <si>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</si>
  <si>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</si>
  <si>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</si>
  <si>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</si>
  <si>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</si>
  <si>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</si>
  <si>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</si>
  <si>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</si>
  <si>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</si>
  <si>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</si>
  <si>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</si>
  <si>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</si>
  <si>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</si>
  <si>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</si>
  <si>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</si>
  <si>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</si>
  <si>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</si>
  <si>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</si>
  <si>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</si>
  <si>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</si>
  <si>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</si>
  <si>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</si>
  <si>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</si>
  <si>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</si>
  <si>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</si>
  <si>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</si>
  <si>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</si>
  <si>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</si>
  <si>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</si>
  <si>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</si>
  <si>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</si>
  <si>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</si>
  <si>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</si>
  <si>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</si>
  <si>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</si>
  <si>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</si>
  <si>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</si>
  <si>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</si>
  <si>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</si>
  <si>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</si>
  <si>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</si>
  <si>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</si>
  <si>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</si>
  <si>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</si>
  <si>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</si>
  <si>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</si>
  <si>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</si>
  <si>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</si>
  <si>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</si>
  <si>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</si>
  <si>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</si>
  <si>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</si>
  <si>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</si>
  <si>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</si>
  <si>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</si>
  <si>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</si>
  <si>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</si>
  <si>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</si>
  <si>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</si>
  <si>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</si>
  <si>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</si>
  <si>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</si>
  <si>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</si>
  <si>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</si>
  <si>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</si>
  <si>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</si>
  <si>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</si>
  <si>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</si>
  <si>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</si>
  <si>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</si>
  <si>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</si>
  <si>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</si>
  <si>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</si>
  <si>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</si>
  <si>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</si>
  <si>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</si>
  <si>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</si>
  <si>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</si>
  <si>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</si>
  <si>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</si>
  <si>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</si>
  <si>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</si>
  <si>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</si>
  <si>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</si>
  <si>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</si>
  <si>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</si>
  <si>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</si>
  <si>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</si>
  <si>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</si>
  <si>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</si>
  <si>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</si>
  <si>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</si>
  <si>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</si>
  <si>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</si>
  <si>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</si>
  <si>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</si>
  <si>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</si>
  <si>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</si>
  <si>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</si>
  <si>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</si>
  <si>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</si>
  <si>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</si>
  <si>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</si>
  <si>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</si>
  <si>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</si>
  <si>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</si>
  <si>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</si>
  <si>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</si>
  <si>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</si>
  <si>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</si>
  <si>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</si>
  <si>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</si>
  <si>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</si>
  <si>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</si>
  <si>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</si>
  <si>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</si>
  <si>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</si>
  <si>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</si>
  <si>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</si>
  <si>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</si>
  <si>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</si>
  <si>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</si>
  <si>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</si>
  <si>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</si>
  <si>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</si>
  <si>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</si>
  <si>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</si>
  <si>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</si>
  <si>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</si>
  <si>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</si>
  <si>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</si>
  <si>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</si>
  <si>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</si>
  <si>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</si>
  <si>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</si>
  <si>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</si>
  <si>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</si>
  <si>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</si>
  <si>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</si>
  <si>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</si>
  <si>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</si>
  <si>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</si>
  <si>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</si>
  <si>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</si>
  <si>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</si>
  <si>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</si>
  <si>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</si>
  <si>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</si>
  <si>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</si>
  <si>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</si>
  <si>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</si>
  <si>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</si>
  <si>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</si>
  <si>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</si>
  <si>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</si>
  <si>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</si>
  <si>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</si>
  <si>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</si>
  <si>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</si>
  <si>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</si>
  <si>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</si>
  <si>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</si>
  <si>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</si>
  <si>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</si>
  <si>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</si>
  <si>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</si>
  <si>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</si>
  <si>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</si>
  <si>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</si>
  <si>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</si>
  <si>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</si>
  <si>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</si>
  <si>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</si>
  <si>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</si>
  <si>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</si>
  <si>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</si>
  <si>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</si>
  <si>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</si>
  <si>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</si>
  <si>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</si>
  <si>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</si>
  <si>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</si>
  <si>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</si>
  <si>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</si>
  <si>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</si>
  <si>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</si>
  <si>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</si>
  <si>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</si>
  <si>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</si>
  <si>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</si>
  <si>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</si>
  <si>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</si>
  <si>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</si>
  <si>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</si>
  <si>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</si>
  <si>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</si>
  <si>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</si>
  <si>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</si>
  <si>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</si>
  <si>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</si>
  <si>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</si>
  <si>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</si>
  <si>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</si>
  <si>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</si>
  <si>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</si>
  <si>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</si>
  <si>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</si>
  <si>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</si>
  <si>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</si>
  <si>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</si>
  <si>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</si>
  <si>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</si>
  <si>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</si>
  <si>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</si>
  <si>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</si>
  <si>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</si>
  <si>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</si>
  <si>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</si>
  <si>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</si>
  <si>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</si>
  <si>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</si>
  <si>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</si>
  <si>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</si>
  <si>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</si>
  <si>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</si>
  <si>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</si>
  <si>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</si>
  <si>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</si>
  <si>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</si>
  <si>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</si>
  <si>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</si>
  <si>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</si>
  <si>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</si>
  <si>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</si>
  <si>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</si>
  <si>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</si>
  <si>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</si>
  <si>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</si>
  <si>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</si>
  <si>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</si>
  <si>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</si>
  <si>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</si>
  <si>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</si>
  <si>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</si>
  <si>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</si>
  <si>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</si>
  <si>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</si>
  <si>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</si>
  <si>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</si>
  <si>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</si>
  <si>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</si>
  <si>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</si>
  <si>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</si>
  <si>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</si>
  <si>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</si>
  <si>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</si>
  <si>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</si>
  <si>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</si>
  <si>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</si>
  <si>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</si>
  <si>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</si>
  <si>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</si>
  <si>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</si>
  <si>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</si>
  <si>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</si>
  <si>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</si>
  <si>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</si>
  <si>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</si>
  <si>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</si>
  <si>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</si>
  <si>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</si>
  <si>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</si>
  <si>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</si>
  <si>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</si>
  <si>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</si>
  <si>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</si>
  <si>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</si>
  <si>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</si>
  <si>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</si>
  <si>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</si>
  <si>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</si>
  <si>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</si>
  <si>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</si>
  <si>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</si>
  <si>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</si>
  <si>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</si>
  <si>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</si>
  <si>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</si>
  <si>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</si>
  <si>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</si>
  <si>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</si>
  <si>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</si>
  <si>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</si>
  <si>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</si>
  <si>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</si>
  <si>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</si>
  <si>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</si>
  <si>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</si>
  <si>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</si>
  <si>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</si>
  <si>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</si>
  <si>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</si>
  <si>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</si>
  <si>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</si>
  <si>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</si>
  <si>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</si>
  <si>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</si>
  <si>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</si>
  <si>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</si>
  <si>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</si>
  <si>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</si>
  <si>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</si>
  <si>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</si>
  <si>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</si>
  <si>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</si>
  <si>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</si>
  <si>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</si>
  <si>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</si>
  <si>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</si>
  <si>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</si>
  <si>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</si>
  <si>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</si>
  <si>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</si>
  <si>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</si>
  <si>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</si>
  <si>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</si>
  <si>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</si>
  <si>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</si>
  <si>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</si>
  <si>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</si>
  <si>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</si>
  <si>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</si>
  <si>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</si>
  <si>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</si>
  <si>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</si>
  <si>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</si>
  <si>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</si>
  <si>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</si>
  <si>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</si>
  <si>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</si>
  <si>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</si>
  <si>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</si>
  <si>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</si>
  <si>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</si>
  <si>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</si>
  <si>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</si>
  <si>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</si>
  <si>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</si>
  <si>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</si>
  <si>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</si>
  <si>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</si>
  <si>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</si>
  <si>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</si>
  <si>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</si>
  <si>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</si>
  <si>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</si>
  <si>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</si>
  <si>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</si>
  <si>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</si>
  <si>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</si>
  <si>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</si>
  <si>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</si>
  <si>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</si>
  <si>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</si>
  <si>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</si>
  <si>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</si>
  <si>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</si>
  <si>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</si>
  <si>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</si>
  <si>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</si>
  <si>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</si>
  <si>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</si>
  <si>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</si>
  <si>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</si>
  <si>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</si>
  <si>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</si>
  <si>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</si>
  <si>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</si>
  <si>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</si>
  <si>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</si>
  <si>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</si>
  <si>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</si>
  <si>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</si>
  <si>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</si>
  <si>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</si>
  <si>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</si>
  <si>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</si>
  <si>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</si>
  <si>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</si>
  <si>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</si>
  <si>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</si>
  <si>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</si>
  <si>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</si>
  <si>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</si>
  <si>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</si>
  <si>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</si>
  <si>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</si>
  <si>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</si>
  <si>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</si>
  <si>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</si>
  <si>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</si>
  <si>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</si>
  <si>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</si>
  <si>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</si>
  <si>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</si>
  <si>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</si>
  <si>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</si>
  <si>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</si>
  <si>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</si>
  <si>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</si>
  <si>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</si>
  <si>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</si>
  <si>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</si>
  <si>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</si>
  <si>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</si>
  <si>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</si>
  <si>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</si>
  <si>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</si>
  <si>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</si>
  <si>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</si>
  <si>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</si>
  <si>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</si>
  <si>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</si>
  <si>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</si>
  <si>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</si>
  <si>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</si>
  <si>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</si>
  <si>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</si>
  <si>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</si>
  <si>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</si>
  <si>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</si>
  <si>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</si>
  <si>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</si>
  <si>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</si>
  <si>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</si>
  <si>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</si>
  <si>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</si>
  <si>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</si>
  <si>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</si>
  <si>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</si>
  <si>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</si>
  <si>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</si>
  <si>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</si>
  <si>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</si>
  <si>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</si>
  <si>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</si>
  <si>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</si>
  <si>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</si>
  <si>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</si>
  <si>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</si>
  <si>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</si>
  <si>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</si>
  <si>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</si>
  <si>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</si>
  <si>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</si>
  <si>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</si>
  <si>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</si>
  <si>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</si>
  <si>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</si>
  <si>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</si>
  <si>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</si>
  <si>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</si>
  <si>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</si>
  <si>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</si>
  <si>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</si>
  <si>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</si>
  <si>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</si>
  <si>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</si>
  <si>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</si>
  <si>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</si>
  <si>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</si>
  <si>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</si>
  <si>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</si>
  <si>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</si>
  <si>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</si>
  <si>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</si>
  <si>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</si>
  <si>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</si>
  <si>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</si>
  <si>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</si>
  <si>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</si>
  <si>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</si>
  <si>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</si>
  <si>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</si>
  <si>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</si>
  <si>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</si>
  <si>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</si>
  <si>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</si>
  <si>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</si>
  <si>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</si>
  <si>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</si>
  <si>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</si>
  <si>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</si>
  <si>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</si>
  <si>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</si>
  <si>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</si>
  <si>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</si>
  <si>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</si>
  <si>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</si>
  <si>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</si>
  <si>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</si>
  <si>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</si>
  <si>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</si>
  <si>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</si>
  <si>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</si>
  <si>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</si>
  <si>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</si>
  <si>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</si>
  <si>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</si>
  <si>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</si>
  <si>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</si>
  <si>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</si>
  <si>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</si>
  <si>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</si>
  <si>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</si>
  <si>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</si>
  <si>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</si>
  <si>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</si>
  <si>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</si>
  <si>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</si>
  <si>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</si>
  <si>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</si>
  <si>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</si>
  <si>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</si>
  <si>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</si>
  <si>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</si>
  <si>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</si>
  <si>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</si>
  <si>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</si>
  <si>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</si>
  <si>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</si>
  <si>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</si>
  <si>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</si>
  <si>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</si>
  <si>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</si>
  <si>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</si>
  <si>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</si>
  <si>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</si>
  <si>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</si>
  <si>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</si>
  <si>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</si>
  <si>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</si>
  <si>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</si>
  <si>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</si>
  <si>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</si>
  <si>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</si>
  <si>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</si>
  <si>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</si>
  <si>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</si>
  <si>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</si>
  <si>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</si>
  <si>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</si>
  <si>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</si>
  <si>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</si>
  <si>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</si>
  <si>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</si>
  <si>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</si>
  <si>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</si>
  <si>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</si>
  <si>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</si>
  <si>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</si>
  <si>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</si>
  <si>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</si>
  <si>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</si>
  <si>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</si>
  <si>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</si>
  <si>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</si>
  <si>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</si>
  <si>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</si>
  <si>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</si>
  <si>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</si>
  <si>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</si>
  <si>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</si>
  <si>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</si>
  <si>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</si>
  <si>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</si>
  <si>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</si>
  <si>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</si>
  <si>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</si>
  <si>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</si>
  <si>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</si>
  <si>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</si>
  <si>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</si>
  <si>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</si>
  <si>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</si>
  <si>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</si>
  <si>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</si>
  <si>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</si>
  <si>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</si>
  <si>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</si>
  <si>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</si>
  <si>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</si>
  <si>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</si>
  <si>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</si>
  <si>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</si>
  <si>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</si>
  <si>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</si>
  <si>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</si>
  <si>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</si>
  <si>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</si>
  <si>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</si>
  <si>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</si>
  <si>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</si>
  <si>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</si>
  <si>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</si>
  <si>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</si>
  <si>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</si>
  <si>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</si>
  <si>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</si>
  <si>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</si>
  <si>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</si>
  <si>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</si>
  <si>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</si>
  <si>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</si>
  <si>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</si>
  <si>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</si>
  <si>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</si>
  <si>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</si>
  <si>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</si>
  <si>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</si>
  <si>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</si>
  <si>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</si>
  <si>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</si>
  <si>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</si>
  <si>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</si>
  <si>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</si>
  <si>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</si>
  <si>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</si>
  <si>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</si>
  <si>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</si>
  <si>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</si>
  <si>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</si>
  <si>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</si>
  <si>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</si>
  <si>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</si>
  <si>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</si>
  <si>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</si>
  <si>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</si>
  <si>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</si>
  <si>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</si>
  <si>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</si>
  <si>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</si>
  <si>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</si>
  <si>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</si>
  <si>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</si>
  <si>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</si>
  <si>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</si>
  <si>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</si>
  <si>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</si>
  <si>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</si>
  <si>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</si>
  <si>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</si>
  <si>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</si>
  <si>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</si>
  <si>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</si>
  <si>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</si>
  <si>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</si>
  <si>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</si>
  <si>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</si>
  <si>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</si>
  <si>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</si>
  <si>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</si>
  <si>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</si>
  <si>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</si>
  <si>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</si>
  <si>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</si>
  <si>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</si>
  <si>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</si>
  <si>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</si>
  <si>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</si>
  <si>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</si>
  <si>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</si>
  <si>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</si>
  <si>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</si>
  <si>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</si>
  <si>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</si>
  <si>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</si>
  <si>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</si>
  <si>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</si>
  <si>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</si>
  <si>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</si>
  <si>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</si>
  <si>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</si>
  <si>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</si>
  <si>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</si>
  <si>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</si>
  <si>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</si>
  <si>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</si>
  <si>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</si>
  <si>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</si>
  <si>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</si>
  <si>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</si>
  <si>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</si>
  <si>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</si>
  <si>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</si>
  <si>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</si>
  <si>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</si>
  <si>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</si>
  <si>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</si>
  <si>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</si>
  <si>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</si>
  <si>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</si>
  <si>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</si>
  <si>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</si>
  <si>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</si>
  <si>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</si>
  <si>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</si>
  <si>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</si>
  <si>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</si>
  <si>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</si>
  <si>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</si>
  <si>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</si>
  <si>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</si>
  <si>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</si>
  <si>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</si>
  <si>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</si>
  <si>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</si>
  <si>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</si>
  <si>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</si>
  <si>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</si>
  <si>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</si>
  <si>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</si>
  <si>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</si>
  <si>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</si>
  <si>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</si>
  <si>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</si>
  <si>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</si>
  <si>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</si>
  <si>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</si>
  <si>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</si>
  <si>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</si>
  <si>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</si>
  <si>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</si>
  <si>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</si>
  <si>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</si>
  <si>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</si>
  <si>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</si>
  <si>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</si>
  <si>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</si>
  <si>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</si>
  <si>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</si>
  <si>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</si>
  <si>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</si>
  <si>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</si>
  <si>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</si>
  <si>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</si>
  <si>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</si>
  <si>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</si>
  <si>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</si>
  <si>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</si>
  <si>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</si>
  <si>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</si>
  <si>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</si>
  <si>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</si>
  <si>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</si>
  <si>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</si>
  <si>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</si>
  <si>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</si>
  <si>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</si>
  <si>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</si>
  <si>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</si>
  <si>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</si>
  <si>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</si>
  <si>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</si>
  <si>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</si>
  <si>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</si>
  <si>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</si>
  <si>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</si>
  <si>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</si>
  <si>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</si>
  <si>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</si>
  <si>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</si>
  <si>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</si>
  <si>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</si>
  <si>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</si>
  <si>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</si>
  <si>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</si>
  <si>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</si>
  <si>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</si>
  <si>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</si>
  <si>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</si>
  <si>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</si>
  <si>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</si>
  <si>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</si>
  <si>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</si>
  <si>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</si>
  <si>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</si>
  <si>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</si>
  <si>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</si>
  <si>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</si>
  <si>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</si>
  <si>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</si>
  <si>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</si>
  <si>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</si>
  <si>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</si>
  <si>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</si>
  <si>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</si>
  <si>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</si>
  <si>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</si>
  <si>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</si>
  <si>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</si>
  <si>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</si>
  <si>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</si>
  <si>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</si>
  <si>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</si>
  <si>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</si>
  <si>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</si>
  <si>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</si>
  <si>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</si>
  <si>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</si>
  <si>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</si>
  <si>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</si>
  <si>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</si>
  <si>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</si>
  <si>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</si>
  <si>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</si>
  <si>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</si>
  <si>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</si>
  <si>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</si>
  <si>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</si>
  <si>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</si>
  <si>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</si>
  <si>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</si>
  <si>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</si>
  <si>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</si>
  <si>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</si>
  <si>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</si>
  <si>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</si>
  <si>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</si>
  <si>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</si>
  <si>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</si>
  <si>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</si>
  <si>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</si>
  <si>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</si>
  <si>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</si>
  <si>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</si>
  <si>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</si>
  <si>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</si>
  <si>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</si>
  <si>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</si>
  <si>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</si>
  <si>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</si>
  <si>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</si>
  <si>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</si>
  <si>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</si>
  <si>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</si>
  <si>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</si>
  <si>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</si>
  <si>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</si>
  <si>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</si>
  <si>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</si>
  <si>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</si>
  <si>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</si>
  <si>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</si>
  <si>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</si>
  <si>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</si>
  <si>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</si>
  <si>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</si>
  <si>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</si>
  <si>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</si>
  <si>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</si>
  <si>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</si>
  <si>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</si>
  <si>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</si>
  <si>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</si>
  <si>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</si>
  <si>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</si>
  <si>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</si>
  <si>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</si>
  <si>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</si>
  <si>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</si>
  <si>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</si>
  <si>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</si>
  <si>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</si>
  <si>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</si>
  <si>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</si>
  <si>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</si>
  <si>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</si>
  <si>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</si>
  <si>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</si>
  <si>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</si>
  <si>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</si>
  <si>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</si>
  <si>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</si>
  <si>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</si>
  <si>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</si>
  <si>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</si>
  <si>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</si>
  <si>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</si>
  <si>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</si>
  <si>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</si>
  <si>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</si>
  <si>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</si>
  <si>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</si>
  <si>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</si>
  <si>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</si>
  <si>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</si>
  <si>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</si>
  <si>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</si>
  <si>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</si>
  <si>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</si>
  <si>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</si>
  <si>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</si>
  <si>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</si>
  <si>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</si>
  <si>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</si>
  <si>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</si>
  <si>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</si>
  <si>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</si>
  <si>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</si>
  <si>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</si>
  <si>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</si>
  <si>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</si>
  <si>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</si>
  <si>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</si>
  <si>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</si>
  <si>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</si>
  <si>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</si>
  <si>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</si>
  <si>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</si>
  <si>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</si>
  <si>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</si>
  <si>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</si>
  <si>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</si>
  <si>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</si>
  <si>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</si>
  <si>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</si>
  <si>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</si>
  <si>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</si>
  <si>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</si>
  <si>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</si>
  <si>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</si>
  <si>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</si>
  <si>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</si>
  <si>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</si>
  <si>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</si>
  <si>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</si>
  <si>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</si>
  <si>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</si>
  <si>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</si>
  <si>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</si>
  <si>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</si>
  <si>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</si>
  <si>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</si>
  <si>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</si>
  <si>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</si>
  <si>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</si>
  <si>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</si>
  <si>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</si>
  <si>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</si>
  <si>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</si>
  <si>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</si>
  <si>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</si>
  <si>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</si>
  <si>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</si>
  <si>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</si>
  <si>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</si>
  <si>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</si>
  <si>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</si>
  <si>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</si>
  <si>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</si>
  <si>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</si>
  <si>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</si>
  <si>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</si>
  <si>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</si>
  <si>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</si>
  <si>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</si>
  <si>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</si>
  <si>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</si>
  <si>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</si>
  <si>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</si>
  <si>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</si>
  <si>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</si>
  <si>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</si>
  <si>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</si>
  <si>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</si>
  <si>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</si>
  <si>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</si>
  <si>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</si>
  <si>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</si>
  <si>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</si>
  <si>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</si>
  <si>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</si>
  <si>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</si>
  <si>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</si>
  <si>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</si>
  <si>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</si>
  <si>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</si>
  <si>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</si>
  <si>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</si>
  <si>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</si>
  <si>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</si>
  <si>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</si>
  <si>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</si>
  <si>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</si>
  <si>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</si>
  <si>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</si>
  <si>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</si>
  <si>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</si>
  <si>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</si>
  <si>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</si>
  <si>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</si>
  <si>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</si>
  <si>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</si>
  <si>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</si>
  <si>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</si>
  <si>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</si>
  <si>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</si>
  <si>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</si>
  <si>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</si>
  <si>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</si>
  <si>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</si>
  <si>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</si>
  <si>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</si>
  <si>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</si>
  <si>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</si>
  <si>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</si>
  <si>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</si>
  <si>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</si>
  <si>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</si>
  <si>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</si>
  <si>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</si>
  <si>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</si>
  <si>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</si>
  <si>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</si>
  <si>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</si>
  <si>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</si>
  <si>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</si>
  <si>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</si>
  <si>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</si>
  <si>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</si>
  <si>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</si>
  <si>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</si>
  <si>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</si>
  <si>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</si>
  <si>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</si>
  <si>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</si>
  <si>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</si>
  <si>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</si>
  <si>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</si>
  <si>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</si>
  <si>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</si>
  <si>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</si>
  <si>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</si>
  <si>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</si>
  <si>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</si>
  <si>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</si>
  <si>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</si>
  <si>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</si>
  <si>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</si>
  <si>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</si>
  <si>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</si>
  <si>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</si>
  <si>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</si>
  <si>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</si>
  <si>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</si>
  <si>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</si>
  <si>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</si>
  <si>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</si>
  <si>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</si>
  <si>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</si>
  <si>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</si>
  <si>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</si>
  <si>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</si>
  <si>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</si>
  <si>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</si>
  <si>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</si>
  <si>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</si>
  <si>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</si>
  <si>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</si>
  <si>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</si>
  <si>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</si>
  <si>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</si>
  <si>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</si>
  <si>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</si>
  <si>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</si>
  <si>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</si>
  <si>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</si>
  <si>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</si>
  <si>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</si>
  <si>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</si>
  <si>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</si>
  <si>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</si>
  <si>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</si>
  <si>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</si>
  <si>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</si>
  <si>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</si>
  <si>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</si>
  <si>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</si>
  <si>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</si>
  <si>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</si>
  <si>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</si>
  <si>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</si>
  <si>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</si>
  <si>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</si>
  <si>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</si>
  <si>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</si>
  <si>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</si>
  <si>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</si>
  <si>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</si>
  <si>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</si>
  <si>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</si>
  <si>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</si>
  <si>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</si>
  <si>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</si>
  <si>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</si>
  <si>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</si>
  <si>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</si>
  <si>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</si>
  <si>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</si>
  <si>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</si>
  <si>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</si>
  <si>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</si>
  <si>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</si>
  <si>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</si>
  <si>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</si>
  <si>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</si>
  <si>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</si>
  <si>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</si>
  <si>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</si>
  <si>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</si>
  <si>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</si>
  <si>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</si>
  <si>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</si>
  <si>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</si>
  <si>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</si>
  <si>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</si>
  <si>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</si>
  <si>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</si>
  <si>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</si>
  <si>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</si>
  <si>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</si>
  <si>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</si>
  <si>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</si>
  <si>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</si>
  <si>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</si>
  <si>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</si>
  <si>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</si>
  <si>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</si>
  <si>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</si>
  <si>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</si>
  <si>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</si>
  <si>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</si>
  <si>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</si>
  <si>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</si>
  <si>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</si>
  <si>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</si>
  <si>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</si>
  <si>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</si>
  <si>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</si>
  <si>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</si>
  <si>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</si>
  <si>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</si>
  <si>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</si>
  <si>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</si>
  <si>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</si>
  <si>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</si>
  <si>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</si>
  <si>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</si>
  <si>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</si>
  <si>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</si>
  <si>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</si>
  <si>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</si>
  <si>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</si>
  <si>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</si>
  <si>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</si>
  <si>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</si>
  <si>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</si>
  <si>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</si>
  <si>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</si>
  <si>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</si>
  <si>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</si>
  <si>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</si>
  <si>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</si>
  <si>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</si>
  <si>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</si>
  <si>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</si>
  <si>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</si>
  <si>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</si>
  <si>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</si>
  <si>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</si>
  <si>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</si>
  <si>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</si>
  <si>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</si>
  <si>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</si>
  <si>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</si>
  <si>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</si>
  <si>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</si>
  <si>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</si>
  <si>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</si>
  <si>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</si>
  <si>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</si>
  <si>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</si>
  <si>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</si>
  <si>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</si>
  <si>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</si>
  <si>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</si>
  <si>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</si>
  <si>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</si>
  <si>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</si>
  <si>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</si>
  <si>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</si>
  <si>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</si>
  <si>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</si>
  <si>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</si>
  <si>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</si>
  <si>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</si>
  <si>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</si>
  <si>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</si>
  <si>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</si>
  <si>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</si>
  <si>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</si>
  <si>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</si>
  <si>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</si>
  <si>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</si>
  <si>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</si>
  <si>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</si>
  <si>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</si>
  <si>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</si>
  <si>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</si>
  <si>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</si>
  <si>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</si>
  <si>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</si>
  <si>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</si>
  <si>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</si>
  <si>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</si>
  <si>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</si>
  <si>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</si>
  <si>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</si>
  <si>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</si>
  <si>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</si>
  <si>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</si>
  <si>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</si>
  <si>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</si>
  <si>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</si>
  <si>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</si>
  <si>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</si>
  <si>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</si>
  <si>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</si>
  <si>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</si>
  <si>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</si>
  <si>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</si>
  <si>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</si>
  <si>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</si>
  <si>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</si>
  <si>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</si>
  <si>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</si>
  <si>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</si>
  <si>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</si>
  <si>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</si>
  <si>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</si>
  <si>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</si>
  <si>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</si>
  <si>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</si>
  <si>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</si>
  <si>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</si>
  <si>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</si>
  <si>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</si>
  <si>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</si>
  <si>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</si>
  <si>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</si>
  <si>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</si>
  <si>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</si>
  <si>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</si>
  <si>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</si>
  <si>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</si>
  <si>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</si>
  <si>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</si>
  <si>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PCM-20251010-00000439</t>
  </si>
  <si>
    <t xml:space="preserve">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</si>
  <si>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</si>
  <si>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</si>
  <si>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</si>
  <si>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</si>
  <si>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</si>
  <si>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</si>
  <si>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</si>
  <si>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</si>
  <si>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</si>
  <si>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</si>
  <si>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</si>
  <si>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</si>
  <si>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</si>
  <si>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</si>
  <si>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</si>
  <si>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</si>
  <si>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</si>
  <si>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</si>
  <si>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</si>
  <si>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</si>
  <si>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</si>
  <si>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</si>
  <si>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</si>
  <si>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</si>
  <si>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</si>
  <si>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</si>
  <si>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</si>
  <si>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</si>
  <si>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</si>
  <si>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</si>
  <si>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</si>
  <si>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</si>
  <si>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</si>
  <si>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</si>
  <si>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</si>
  <si>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</si>
  <si>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</si>
  <si>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</si>
  <si>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</si>
  <si>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</si>
  <si>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</si>
  <si>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</si>
  <si>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</si>
  <si>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</si>
  <si>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</si>
  <si>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</si>
  <si>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</si>
  <si>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</si>
  <si>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</si>
  <si>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</si>
  <si>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</si>
  <si>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</si>
  <si>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</si>
  <si>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</si>
  <si>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</si>
  <si>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</si>
  <si>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</si>
  <si>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</si>
  <si>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</si>
  <si>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</si>
  <si>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</si>
  <si>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</si>
  <si>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</si>
  <si>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</si>
  <si>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</si>
  <si>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</si>
  <si>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</si>
  <si>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</si>
  <si>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</si>
  <si>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</si>
  <si>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</si>
  <si>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</si>
  <si>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</si>
  <si>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</si>
  <si>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</si>
  <si>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</si>
  <si>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</si>
  <si>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</si>
  <si>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</si>
  <si>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</si>
  <si>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</si>
  <si>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</si>
  <si>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</si>
  <si>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</si>
  <si>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</si>
  <si>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</si>
  <si>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PCM-20251010-00000060</t>
  </si>
  <si>
    <t xml:space="preserve">RF Unit Maintenance Link Failure // site is located at residential building roof top door is closed &amp; owner not responding </t>
  </si>
  <si>
    <t>PCM-20251010-00000386</t>
  </si>
  <si>
    <t>ETA 40 min</t>
  </si>
  <si>
    <t xml:space="preserve"> PCM-20250215-00000830 </t>
  </si>
  <si>
    <t>LTE site still down and  site located in aramco area access issue need special permission</t>
  </si>
  <si>
    <t xml:space="preserve"> PCM-20251009-00001188 </t>
  </si>
  <si>
    <t xml:space="preserve">access road issue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</si>
  <si>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</si>
  <si>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</si>
  <si>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</si>
  <si>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</si>
  <si>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</si>
  <si>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</si>
  <si>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</si>
  <si>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</si>
  <si>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</si>
  <si>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</si>
  <si>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</si>
  <si>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</si>
  <si>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PCM-20251009-00001909</t>
  </si>
  <si>
    <t>at site TS</t>
  </si>
  <si>
    <t>PCM-20251010-00000312</t>
  </si>
  <si>
    <t xml:space="preserve">downa gain since 10/10/2025 8:38 // ETA 60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</si>
</sst>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22" fontId="26" fillId="0" borderId="8"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5" totalsRowShown="0" headerRowDxfId="174" dataDxfId="173" headerRowBorderDxfId="171" tableBorderDxfId="172" totalsRowBorderDxfId="170">
  <autoFilter ref="A1:L5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4" totalsRowShown="0" headerRowDxfId="157" dataDxfId="156" headerRowBorderDxfId="154" tableBorderDxfId="155" totalsRowBorderDxfId="153">
  <autoFilter ref="A1:CJ18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2" totalsRowShown="0" headerRowDxfId="64" dataDxfId="63" headerRowBorderDxfId="61" tableBorderDxfId="62">
  <autoFilter ref="A1:L119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3" totalsRowShown="0" headerRowDxfId="48" dataDxfId="47" headerRowBorderDxfId="45" tableBorderDxfId="46" totalsRowBorderDxfId="44">
  <autoFilter ref="A1:L44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4" totalsRowShown="0" headerRowDxfId="31" dataDxfId="30" headerRowBorderDxfId="28" tableBorderDxfId="29">
  <autoFilter ref="A1:L10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5" totalsRowShown="0" headerRowDxfId="15" dataDxfId="14" headerRowBorderDxfId="12" tableBorderDxfId="13">
  <autoFilter ref="A1:L19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5"/>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1"/>
      <c r="N1" s="161"/>
      <c r="O1" s="161"/>
    </row>
    <row r="2" spans="1:15" s="70" customFormat="1" ht="70.5" customHeight="1">
      <c r="A2" s="68" t="s">
        <v>38963</v>
      </c>
      <c r="B2" s="65" t="str">
        <f>IFERROR(VLOOKUP(D2,DB!A:K,11,0),"")</f>
        <v>R1</v>
      </c>
      <c r="C2" s="65">
        <v>1</v>
      </c>
      <c r="D2" s="85" t="s">
        <v>17807</v>
      </c>
      <c r="E2" s="69" t="s">
        <v>38964</v>
      </c>
      <c r="F2" s="82">
        <v>45662.948425925926</v>
      </c>
      <c r="G2" s="72">
        <f ca="1">IFERROR(NOW()-F2,"")</f>
        <v>277.03822222222516</v>
      </c>
      <c r="H2" s="82">
        <v>45662.943402777775</v>
      </c>
      <c r="I2" s="65" t="str">
        <f>IFERROR(VLOOKUP(D2,DB!A:F,6,0),"")</f>
        <v>Generator-SG</v>
      </c>
      <c r="J2" s="65" t="str">
        <f>IFERROR(VLOOKUP(D2,DB!A:G,7,0),"")</f>
        <v>Dead</v>
      </c>
      <c r="K2" s="73" t="s">
        <v>38965</v>
      </c>
      <c r="L2" s="71" t="str">
        <f>IFERROR(VLOOKUP(D2,DB!A:I,9,0),"")</f>
        <v>Latis</v>
      </c>
    </row>
    <row r="3" spans="1:15" ht="15" customHeight="1">
      <c r="A3" s="141" t="s">
        <v>38966</v>
      </c>
      <c r="B3" s="142" t="str">
        <f>IFERROR(VLOOKUP(D3,DB!A:K,11,0),"")</f>
        <v>R1</v>
      </c>
      <c r="C3" s="142">
        <v>7</v>
      </c>
      <c r="D3" s="142" t="s">
        <v>19172</v>
      </c>
      <c r="E3" s="143" t="s">
        <v>38964</v>
      </c>
      <c r="F3" s="164">
        <v>45940.363078703704</v>
      </c>
      <c r="G3" s="163">
        <f ca="1">IFERROR(NOW()-F3,"")</f>
        <v>-0.3764305555523606</v>
      </c>
      <c r="H3" s="144">
        <v>45940.344444444447</v>
      </c>
      <c r="I3" s="142" t="str">
        <f>IFERROR(VLOOKUP(D3,DB!A:F,6,0),"")</f>
        <v>SCECO</v>
      </c>
      <c r="J3" s="65" t="str">
        <f>IFERROR(VLOOKUP(D3,DB!A:G,7,0),"")</f>
        <v>Vandalized+No BB Design</v>
      </c>
      <c r="K3" s="146" t="s">
        <v>38967</v>
      </c>
      <c r="L3" s="147" t="str">
        <f>IFERROR(VLOOKUP(D3,DB!A:I,9,0),"")</f>
        <v>Latis</v>
      </c>
      <c r="M3" s="70"/>
      <c r="N3" s="70"/>
      <c r="O3" s="70"/>
    </row>
    <row r="4" spans="1:15" ht="15" customHeight="1">
      <c r="A4" s="141"/>
      <c r="B4" s="142" t="str">
        <f>IFERROR(VLOOKUP(D4,DB!A:K,11,0),"")</f>
        <v/>
      </c>
      <c r="C4" s="142"/>
      <c r="D4" s="142"/>
      <c r="E4" s="143"/>
      <c r="F4" s="164"/>
      <c r="G4" s="163">
        <f ca="1">IFERROR(NOW()-F4,"")</f>
        <v>45939.986648148151</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45939.986648148151</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45939.986648148151</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45939.986648148151</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45939.986648148151</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45939.986648148151</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45939.986648148151</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45939.986648148151</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45939.986648148151</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45939.986648148151</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45939.986648148151</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45939.986648148151</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45939.986648148151</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45939.986648148151</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45939.986648148151</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45939.986648148151</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45939.986648148151</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45939.986648148151</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45939.986648148151</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45939.986648148151</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45939.986648148151</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45939.986648148151</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45939.986648148151</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45939.986648148151</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45939.986648148151</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45939.986648148151</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45939.986648148151</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45939.986648148151</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45939.986648148151</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45939.986648148151</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45939.986648148151</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45939.986648148151</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45939.986648148151</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45939.986648148151</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45939.986648148151</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45939.986648148151</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45939.986648148151</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45939.986648148151</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45939.986648148151</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45939.986648148151</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45939.986648148151</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45939.986648148151</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45939.986648148151</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45939.986648148151</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45939.986648148151</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45939.986648148151</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45939.986648148151</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45939.986648148151</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45939.986648148151</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45939.986648148151</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45939.986648148151</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45939.986648148151</v>
      </c>
      <c r="H55" s="144"/>
      <c r="I55" s="142" t="str">
        <f>IFERROR(VLOOKUP(D55,DB!A:F,6,0),"")</f>
        <v/>
      </c>
      <c r="J55" s="65" t="str">
        <f>IFERROR(VLOOKUP(D55,DB!A:G,7,0),"")</f>
        <v/>
      </c>
      <c r="K55" s="146"/>
      <c r="L55" s="147" t="str">
        <f>IFERROR(VLOOKUP(D55,DB!A:I,9,0),"")</f>
        <v/>
      </c>
      <c r="M55" s="70"/>
      <c r="N55" s="70"/>
      <c r="O55" s="70"/>
    </row>
  </sheetData>
  <customSheetViews>
    <customSheetView guid="{F6042A99-DD27-4453-835D-0834D95730CC}" filter="1" showAutoFilter="1">
      <pageMargins left="0" right="0" top="0" bottom="0" header="0" footer="0"/>
      <autoFilter ref="B1:M1" xr:uid="{C1CB1E66-B91C-4C58-969F-519D890C599F}"/>
    </customSheetView>
  </customSheetViews>
  <dataValidations count="2">
    <dataValidation allowBlank="1" showInputMessage="1" showErrorMessage="1" sqref="E1" xr:uid="{5DBA255D-CDD9-49FB-AD3C-AF70AB4EE696}"/>
    <dataValidation type="list" allowBlank="1" showInputMessage="1" showErrorMessage="1" sqref="E2:E5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4"/>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133.2595648148199</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114.98681018518982</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39054</v>
      </c>
      <c r="B6" s="18" t="str">
        <f>IFERROR(VLOOKUP(D6,DB!A:K,11,0),"")</f>
        <v>R2</v>
      </c>
      <c r="C6" s="18">
        <v>1</v>
      </c>
      <c r="D6" s="18" t="s">
        <v>9651</v>
      </c>
      <c r="E6" s="120" t="s">
        <v>38964</v>
      </c>
      <c r="F6" s="121">
        <v>45940.046620370369</v>
      </c>
      <c r="G6" s="122">
        <f ca="1">IFERROR(NOW()-F6,"-")</f>
        <v>-5.9972222217766102E-2</v>
      </c>
      <c r="H6" s="121">
        <v>45939.997314814813</v>
      </c>
      <c r="I6" s="18" t="str">
        <f>IFERROR(VLOOKUP(D6,DB!A:F,6,0),"")</f>
        <v>SCECO</v>
      </c>
      <c r="J6" s="18" t="str">
        <f>IFERROR(VLOOKUP(D6,DB!A:G,7,0),"")</f>
        <v>In progress</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45939.986648148151</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45939.986648148151</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45939.986648148151</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45939.986648148151</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45939.986648148151</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45939.986648148151</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45939.986648148151</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45939.986648148151</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45939.986648148151</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45939.986648148151</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45939.986648148151</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45939.986648148151</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45939.986648148151</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45939.986648148151</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45939.986648148151</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45939.986648148151</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45939.986648148151</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45939.986648148151</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45939.986648148151</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45939.986648148151</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45939.986648148151</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45939.986648148151</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45939.986648148151</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45939.986648148151</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45939.986648148151</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45939.986648148151</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45939.986648148151</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45939.986648148151</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45939.986648148151</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45939.986648148151</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45939.986648148151</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45939.986648148151</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45939.986648148151</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45939.986648148151</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45939.986648148151</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45939.986648148151</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45939.986648148151</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45939.986648148151</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45939.986648148151</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45939.986648148151</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45939.986648148151</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45939.986648148151</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45939.986648148151</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45939.986648148151</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45939.986648148151</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45939.986648148151</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45939.986648148151</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45939.986648148151</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45939.986648148151</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45939.986648148151</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45939.986648148151</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45939.986648148151</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45939.986648148151</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45939.986648148151</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45939.986648148151</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45939.986648148151</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45939.986648148151</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45939.986648148151</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45939.986648148151</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45939.986648148151</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45939.986648148151</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45939.986648148151</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45939.986648148151</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45939.986648148151</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45939.986648148151</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45939.986648148151</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45939.986648148151</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45939.986648148151</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45939.986648148151</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45939.986648148151</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45939.986648148151</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45939.986648148151</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45939.986648148151</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45939.986648148151</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45939.986648148151</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45939.986648148151</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45939.986648148151</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45939.986648148151</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45939.986648148151</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45939.986648148151</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45939.986648148151</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45939.986648148151</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45939.986648148151</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45939.986648148151</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45939.986648148151</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45939.986648148151</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45939.986648148151</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45939.986648148151</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45939.986648148151</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45939.986648148151</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45939.986648148151</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45939.986648148151</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45939.986648148151</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45939.986648148151</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45939.986648148151</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45939.986648148151</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45939.986648148151</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45939.986648148151</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45939.986648148151</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45939.986648148151</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45939.986648148151</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45939.986648148151</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45939.986648148151</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45939.986648148151</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45939.986648148151</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45939.986648148151</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45939.986648148151</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45939.986648148151</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45939.986648148151</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45939.986648148151</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45939.986648148151</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45939.986648148151</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45939.986648148151</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45939.986648148151</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45939.986648148151</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45939.986648148151</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45939.986648148151</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45939.986648148151</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45939.986648148151</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45939.986648148151</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45939.986648148151</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45939.986648148151</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45939.986648148151</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45939.986648148151</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45939.986648148151</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45939.986648148151</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45939.986648148151</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45939.986648148151</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45939.986648148151</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45939.986648148151</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45939.986648148151</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45939.986648148151</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45939.986648148151</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45939.986648148151</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45939.986648148151</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45939.986648148151</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45939.986648148151</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45939.986648148151</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45939.986648148151</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45939.986648148151</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45939.986648148151</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45939.986648148151</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45939.986648148151</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45939.986648148151</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45939.986648148151</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45939.986648148151</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45939.986648148151</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45939.986648148151</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45939.986648148151</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45939.986648148151</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45939.986648148151</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45939.986648148151</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45939.986648148151</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45939.986648148151</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45939.986648148151</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45939.986648148151</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45939.986648148151</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45939.986648148151</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45939.986648148151</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45939.986648148151</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45939.986648148151</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45939.986648148151</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45939.986648148151</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45939.986648148151</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45939.986648148151</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45939.986648148151</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45939.986648148151</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45939.986648148151</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45939.986648148151</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45939.986648148151</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45939.986648148151</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45939.986648148151</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45939.986648148151</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45939.986648148151</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45939.986648148151</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45939.986648148151</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45939.986648148151</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45939.986648148151</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sheetData>
  <dataValidations count="2">
    <dataValidation allowBlank="1" showInputMessage="1" showErrorMessage="1" sqref="E1" xr:uid="{4D935161-CDD3-4592-B877-3FB59C99E142}"/>
    <dataValidation type="list" allowBlank="1" showInputMessage="1" showErrorMessage="1" sqref="E3:E18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2"/>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t="s">
        <v>39056</v>
      </c>
      <c r="B2" s="67" t="str">
        <f>IFERROR(VLOOKUP(D2,DB!A:K,11,0),"")</f>
        <v>R3</v>
      </c>
      <c r="C2" s="18">
        <v>1</v>
      </c>
      <c r="D2" s="18" t="s">
        <v>17423</v>
      </c>
      <c r="E2" s="18" t="s">
        <v>38964</v>
      </c>
      <c r="F2" s="22">
        <v>45940.337037037039</v>
      </c>
      <c r="G2" s="21">
        <f t="shared" ref="G2:G25" ca="1" si="0">IFERROR(NOW()-F2,"-")</f>
        <v>-0.35038888888811925</v>
      </c>
      <c r="H2" s="22">
        <v>45940.332048611112</v>
      </c>
      <c r="I2" s="19" t="str">
        <f>IFERROR(VLOOKUP(D2,DB!A:F,6,0),"")</f>
        <v>SCECO</v>
      </c>
      <c r="J2" s="18" t="str">
        <f>IFERROR(VLOOKUP(D2,DB!A:G,7,0),"")</f>
        <v>Dead</v>
      </c>
      <c r="K2" s="50" t="s">
        <v>39057</v>
      </c>
      <c r="L2" s="23" t="str">
        <f>IFERROR(VLOOKUP(D2,DB!A:I,9,0),"")</f>
        <v>Latis</v>
      </c>
    </row>
    <row r="3" spans="1:13" ht="15" customHeight="1">
      <c r="A3" s="19"/>
      <c r="B3" s="67" t="str">
        <f>IFERROR(VLOOKUP(D3,DB!A:K,11,0),"")</f>
        <v/>
      </c>
      <c r="C3" s="18"/>
      <c r="D3" s="18"/>
      <c r="E3" s="18"/>
      <c r="F3" s="20"/>
      <c r="G3" s="21">
        <f t="shared" ca="1" si="0"/>
        <v>45939.986648148151</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45939.986648148151</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45939.986648148151</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45939.986648148151</v>
      </c>
      <c r="H6" s="22"/>
      <c r="I6" s="19" t="str">
        <f>IFERROR(VLOOKUP(D6,DB!A:F,6,0),"")</f>
        <v/>
      </c>
      <c r="J6" s="18" t="str">
        <f>IFERROR(VLOOKUP(D6,DB!A:G,7,0),"")</f>
        <v/>
      </c>
      <c r="K6" s="50"/>
      <c r="L6" s="23" t="str">
        <f>IFERROR(VLOOKUP(D6,DB!A:I,9,0),"")</f>
        <v/>
      </c>
    </row>
    <row r="7" spans="1:13" ht="15" customHeight="1">
      <c r="A7" s="19"/>
      <c r="B7" s="67" t="str">
        <f>IFERROR(VLOOKUP(C7,DB!A:K,11,0),"")</f>
        <v/>
      </c>
      <c r="C7" s="18"/>
      <c r="D7" s="18"/>
      <c r="E7" s="18"/>
      <c r="F7" s="20"/>
      <c r="G7" s="21">
        <f t="shared" ca="1" si="0"/>
        <v>45939.986648148151</v>
      </c>
      <c r="H7" s="22"/>
      <c r="I7" s="19" t="str">
        <f>IFERROR(VLOOKUP(C7,DB!A:F,6,0),"")</f>
        <v/>
      </c>
      <c r="J7" s="18" t="str">
        <f>IFERROR(VLOOKUP(C7,DB!A:G,7,0),"")</f>
        <v/>
      </c>
      <c r="K7" s="50"/>
      <c r="L7" s="23" t="str">
        <f>IFERROR(VLOOKUP(C7,DB!A:I,9,0),"")</f>
        <v/>
      </c>
    </row>
    <row r="8" spans="1:13" ht="15" customHeight="1">
      <c r="A8" s="19"/>
      <c r="B8" s="67" t="str">
        <f>IFERROR(VLOOKUP(D8,DB!A:K,11,0),"")</f>
        <v/>
      </c>
      <c r="C8" s="18"/>
      <c r="D8" s="18"/>
      <c r="E8" s="18"/>
      <c r="F8" s="20"/>
      <c r="G8" s="21">
        <f t="shared" ca="1" si="0"/>
        <v>45939.986648148151</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45939.986648148151</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45939.986648148151</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45939.986648148151</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45939.986648148151</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45939.986648148151</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45939.986648148151</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45939.986648148151</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45939.986648148151</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45939.986648148151</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45939.986648148151</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45939.986648148151</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45939.986648148151</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45939.986648148151</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45939.986648148151</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45939.986648148151</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45939.986648148151</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45939.986648148151</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ref="G26:G89" ca="1" si="1">IFERROR(NOW()-F26,"-")</f>
        <v>45939.986648148151</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45939.986648148151</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45939.986648148151</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45939.986648148151</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45939.986648148151</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45939.986648148151</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45939.986648148151</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45939.986648148151</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45939.986648148151</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45939.986648148151</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45939.986648148151</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45939.986648148151</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45939.986648148151</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45939.986648148151</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45939.986648148151</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45939.986648148151</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45939.986648148151</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45939.986648148151</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45939.986648148151</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45939.986648148151</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45939.986648148151</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45939.986648148151</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45939.986648148151</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45939.986648148151</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45939.986648148151</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45939.986648148151</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45939.986648148151</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45939.986648148151</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45939.986648148151</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45939.986648148151</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45939.986648148151</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45939.986648148151</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45939.986648148151</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45939.986648148151</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45939.986648148151</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45939.986648148151</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45939.986648148151</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45939.986648148151</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45939.986648148151</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45939.986648148151</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45939.986648148151</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45939.986648148151</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45939.986648148151</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45939.986648148151</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45939.986648148151</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45939.986648148151</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45939.986648148151</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45939.986648148151</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45939.986648148151</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45939.986648148151</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45939.986648148151</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45939.986648148151</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45939.986648148151</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45939.986648148151</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45939.986648148151</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45939.986648148151</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45939.986648148151</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45939.986648148151</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45939.986648148151</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45939.986648148151</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45939.986648148151</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45939.986648148151</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45939.986648148151</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45939.986648148151</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ref="G90:G153" ca="1" si="2">IFERROR(NOW()-F90,"-")</f>
        <v>45939.986648148151</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45939.986648148151</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45939.986648148151</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45939.986648148151</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45939.986648148151</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45939.986648148151</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45939.986648148151</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45939.986648148151</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45939.986648148151</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45939.986648148151</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45939.986648148151</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45939.986648148151</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45939.986648148151</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45939.986648148151</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45939.986648148151</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45939.986648148151</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45939.986648148151</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45939.986648148151</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45939.986648148151</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45939.986648148151</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45939.986648148151</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45939.986648148151</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45939.986648148151</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45939.986648148151</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45939.986648148151</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45939.986648148151</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45939.986648148151</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45939.986648148151</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45939.986648148151</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45939.986648148151</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45939.986648148151</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45939.986648148151</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45939.986648148151</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45939.986648148151</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45939.986648148151</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45939.986648148151</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45939.986648148151</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45939.986648148151</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45939.986648148151</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45939.986648148151</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45939.986648148151</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45939.986648148151</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45939.986648148151</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45939.986648148151</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45939.986648148151</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45939.986648148151</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45939.986648148151</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45939.986648148151</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45939.986648148151</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45939.986648148151</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45939.986648148151</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45939.986648148151</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45939.986648148151</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45939.986648148151</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45939.986648148151</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45939.986648148151</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45939.986648148151</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45939.986648148151</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45939.986648148151</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45939.986648148151</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45939.986648148151</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45939.986648148151</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45939.986648148151</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45939.986648148151</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ref="G154:G217" ca="1" si="3">IFERROR(NOW()-F154,"-")</f>
        <v>45939.986648148151</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45939.986648148151</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45939.986648148151</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45939.986648148151</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45939.986648148151</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45939.986648148151</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45939.986648148151</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45939.986648148151</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45939.986648148151</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45939.986648148151</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45939.986648148151</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45939.986648148151</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45939.986648148151</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45939.986648148151</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45939.986648148151</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45939.986648148151</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45939.986648148151</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45939.986648148151</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45939.986648148151</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45939.986648148151</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45939.986648148151</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45939.986648148151</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45939.986648148151</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45939.986648148151</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45939.986648148151</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45939.986648148151</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45939.986648148151</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45939.986648148151</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45939.986648148151</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45939.986648148151</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45939.986648148151</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45939.986648148151</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45939.986648148151</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45939.986648148151</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45939.986648148151</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45939.986648148151</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45939.986648148151</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45939.986648148151</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45939.986648148151</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45939.986648148151</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45939.986648148151</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45939.986648148151</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45939.986648148151</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45939.986648148151</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45939.986648148151</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45939.986648148151</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45939.986648148151</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45939.986648148151</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45939.986648148151</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45939.986648148151</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45939.986648148151</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45939.986648148151</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45939.986648148151</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45939.986648148151</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45939.986648148151</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45939.986648148151</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45939.986648148151</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45939.986648148151</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45939.986648148151</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45939.986648148151</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45939.986648148151</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45939.986648148151</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45939.986648148151</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45939.986648148151</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ref="G218:G281" ca="1" si="4">IFERROR(NOW()-F218,"-")</f>
        <v>45939.986648148151</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45939.986648148151</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45939.986648148151</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45939.986648148151</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45939.986648148151</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45939.986648148151</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45939.986648148151</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45939.986648148151</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45939.986648148151</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45939.986648148151</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45939.986648148151</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45939.986648148151</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45939.986648148151</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45939.986648148151</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45939.986648148151</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45939.986648148151</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45939.986648148151</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45939.986648148151</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45939.986648148151</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45939.986648148151</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45939.986648148151</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45939.986648148151</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45939.986648148151</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45939.986648148151</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45939.986648148151</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45939.986648148151</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45939.986648148151</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45939.986648148151</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45939.986648148151</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45939.986648148151</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45939.986648148151</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45939.986648148151</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45939.986648148151</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45939.986648148151</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45939.986648148151</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45939.986648148151</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45939.986648148151</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45939.986648148151</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45939.986648148151</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45939.986648148151</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45939.986648148151</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45939.986648148151</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45939.986648148151</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45939.986648148151</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45939.986648148151</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45939.986648148151</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45939.986648148151</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45939.986648148151</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45939.986648148151</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45939.986648148151</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45939.986648148151</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45939.986648148151</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45939.986648148151</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45939.986648148151</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45939.986648148151</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45939.986648148151</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45939.986648148151</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45939.986648148151</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45939.986648148151</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45939.986648148151</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45939.986648148151</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45939.986648148151</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45939.986648148151</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45939.986648148151</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ref="G282:G345" ca="1" si="5">IFERROR(NOW()-F282,"-")</f>
        <v>45939.986648148151</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45939.986648148151</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45939.986648148151</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45939.986648148151</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45939.986648148151</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45939.986648148151</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45939.986648148151</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45939.986648148151</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45939.986648148151</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45939.986648148151</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45939.986648148151</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45939.986648148151</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45939.986648148151</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45939.986648148151</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45939.986648148151</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45939.986648148151</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45939.986648148151</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45939.986648148151</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45939.986648148151</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45939.986648148151</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45939.986648148151</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45939.986648148151</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45939.986648148151</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45939.986648148151</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45939.986648148151</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45939.986648148151</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45939.986648148151</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45939.986648148151</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45939.986648148151</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45939.986648148151</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45939.986648148151</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45939.986648148151</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45939.986648148151</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45939.986648148151</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45939.986648148151</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45939.986648148151</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45939.986648148151</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45939.986648148151</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45939.986648148151</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45939.986648148151</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45939.986648148151</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45939.986648148151</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45939.986648148151</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45939.986648148151</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45939.986648148151</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45939.986648148151</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45939.986648148151</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45939.986648148151</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45939.986648148151</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45939.986648148151</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45939.986648148151</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45939.986648148151</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45939.986648148151</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45939.986648148151</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45939.986648148151</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45939.986648148151</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45939.986648148151</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45939.986648148151</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45939.986648148151</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45939.986648148151</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45939.986648148151</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45939.986648148151</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45939.986648148151</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45939.986648148151</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ref="G346:G409" ca="1" si="6">IFERROR(NOW()-F346,"-")</f>
        <v>45939.986648148151</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45939.986648148151</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45939.986648148151</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45939.986648148151</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45939.986648148151</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45939.986648148151</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45939.986648148151</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45939.986648148151</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45939.986648148151</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45939.986648148151</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45939.986648148151</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45939.986648148151</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45939.986648148151</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45939.986648148151</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45939.986648148151</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45939.986648148151</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45939.986648148151</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45939.986648148151</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45939.986648148151</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45939.986648148151</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45939.986648148151</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45939.986648148151</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45939.986648148151</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45939.986648148151</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45939.986648148151</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45939.986648148151</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45939.986648148151</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45939.986648148151</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45939.986648148151</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45939.986648148151</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45939.986648148151</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45939.986648148151</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45939.986648148151</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45939.986648148151</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45939.986648148151</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45939.986648148151</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45939.986648148151</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45939.986648148151</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45939.986648148151</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45939.986648148151</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45939.986648148151</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45939.986648148151</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45939.986648148151</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45939.986648148151</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45939.986648148151</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45939.986648148151</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45939.986648148151</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45939.986648148151</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45939.986648148151</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45939.986648148151</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45939.986648148151</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45939.986648148151</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45939.986648148151</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45939.986648148151</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45939.986648148151</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45939.986648148151</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45939.986648148151</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45939.986648148151</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45939.986648148151</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45939.986648148151</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45939.986648148151</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45939.986648148151</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45939.986648148151</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45939.986648148151</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ref="G410:G473" ca="1" si="7">IFERROR(NOW()-F410,"-")</f>
        <v>45939.986648148151</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45939.986648148151</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45939.986648148151</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45939.986648148151</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45939.986648148151</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45939.986648148151</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45939.986648148151</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45939.986648148151</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45939.986648148151</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45939.986648148151</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45939.986648148151</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45939.986648148151</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45939.986648148151</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45939.986648148151</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45939.986648148151</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45939.986648148151</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45939.986648148151</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45939.986648148151</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45939.986648148151</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45939.986648148151</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45939.986648148151</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45939.986648148151</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45939.986648148151</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45939.986648148151</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45939.986648148151</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45939.986648148151</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45939.986648148151</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45939.986648148151</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45939.986648148151</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45939.986648148151</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45939.986648148151</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45939.986648148151</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45939.986648148151</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45939.986648148151</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45939.986648148151</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45939.986648148151</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45939.986648148151</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45939.986648148151</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45939.986648148151</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45939.986648148151</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45939.986648148151</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45939.986648148151</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45939.986648148151</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45939.986648148151</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45939.986648148151</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45939.986648148151</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45939.986648148151</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45939.986648148151</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45939.986648148151</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45939.986648148151</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45939.986648148151</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45939.986648148151</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45939.986648148151</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45939.986648148151</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45939.986648148151</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45939.986648148151</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45939.986648148151</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45939.986648148151</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45939.986648148151</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45939.986648148151</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45939.986648148151</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45939.986648148151</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45939.986648148151</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45939.986648148151</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ref="G474:G537" ca="1" si="8">IFERROR(NOW()-F474,"-")</f>
        <v>45939.986648148151</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45939.986648148151</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45939.986648148151</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45939.986648148151</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45939.986648148151</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45939.986648148151</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45939.986648148151</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45939.986648148151</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45939.986648148151</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45939.986648148151</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45939.986648148151</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45939.986648148151</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45939.986648148151</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45939.986648148151</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45939.986648148151</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45939.986648148151</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45939.986648148151</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45939.986648148151</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45939.986648148151</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45939.986648148151</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45939.986648148151</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45939.986648148151</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45939.986648148151</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45939.986648148151</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45939.986648148151</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45939.986648148151</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45939.986648148151</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45939.986648148151</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45939.986648148151</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45939.986648148151</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45939.986648148151</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45939.986648148151</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45939.986648148151</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45939.986648148151</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45939.986648148151</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45939.986648148151</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45939.986648148151</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45939.986648148151</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45939.986648148151</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45939.986648148151</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45939.986648148151</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45939.986648148151</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45939.986648148151</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45939.986648148151</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45939.986648148151</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45939.986648148151</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45939.986648148151</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45939.986648148151</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45939.986648148151</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45939.986648148151</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45939.986648148151</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45939.986648148151</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45939.986648148151</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45939.986648148151</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45939.986648148151</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45939.986648148151</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45939.986648148151</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45939.986648148151</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45939.986648148151</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45939.986648148151</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45939.986648148151</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45939.986648148151</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45939.986648148151</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45939.986648148151</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ref="G538:G601" ca="1" si="9">IFERROR(NOW()-F538,"-")</f>
        <v>45939.986648148151</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45939.986648148151</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45939.986648148151</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45939.986648148151</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45939.986648148151</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45939.986648148151</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45939.986648148151</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45939.986648148151</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45939.986648148151</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45939.986648148151</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45939.986648148151</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45939.986648148151</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45939.986648148151</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45939.986648148151</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45939.986648148151</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45939.986648148151</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45939.986648148151</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45939.986648148151</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45939.986648148151</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45939.986648148151</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45939.986648148151</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45939.986648148151</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45939.986648148151</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45939.986648148151</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45939.986648148151</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45939.986648148151</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45939.986648148151</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45939.986648148151</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45939.986648148151</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45939.986648148151</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45939.986648148151</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45939.986648148151</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45939.986648148151</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45939.986648148151</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45939.986648148151</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45939.986648148151</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45939.986648148151</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45939.986648148151</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45939.986648148151</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45939.986648148151</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45939.986648148151</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45939.986648148151</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45939.986648148151</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45939.986648148151</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45939.986648148151</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45939.986648148151</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45939.986648148151</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45939.986648148151</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45939.986648148151</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45939.986648148151</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45939.986648148151</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45939.986648148151</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45939.986648148151</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45939.986648148151</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45939.986648148151</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45939.986648148151</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45939.986648148151</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45939.986648148151</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45939.986648148151</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45939.986648148151</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45939.986648148151</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45939.986648148151</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45939.986648148151</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45939.986648148151</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ref="G602:G665" ca="1" si="10">IFERROR(NOW()-F602,"-")</f>
        <v>45939.986648148151</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45939.986648148151</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45939.986648148151</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45939.986648148151</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45939.986648148151</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45939.986648148151</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45939.986648148151</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45939.986648148151</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45939.986648148151</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45939.986648148151</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45939.986648148151</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45939.986648148151</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45939.986648148151</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45939.986648148151</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45939.986648148151</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45939.986648148151</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45939.986648148151</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45939.986648148151</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45939.986648148151</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45939.986648148151</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45939.986648148151</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45939.986648148151</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45939.986648148151</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45939.986648148151</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45939.986648148151</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45939.986648148151</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45939.986648148151</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45939.986648148151</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45939.986648148151</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45939.986648148151</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45939.986648148151</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45939.986648148151</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45939.986648148151</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45939.986648148151</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45939.986648148151</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45939.986648148151</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45939.986648148151</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45939.986648148151</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45939.986648148151</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45939.986648148151</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45939.986648148151</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45939.986648148151</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45939.986648148151</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45939.986648148151</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45939.986648148151</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45939.986648148151</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45939.986648148151</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45939.986648148151</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45939.986648148151</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45939.986648148151</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45939.986648148151</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45939.986648148151</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45939.986648148151</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45939.986648148151</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45939.986648148151</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45939.986648148151</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45939.986648148151</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45939.986648148151</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45939.986648148151</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45939.986648148151</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45939.986648148151</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45939.986648148151</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45939.986648148151</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45939.986648148151</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ref="G666:G729" ca="1" si="11">IFERROR(NOW()-F666,"-")</f>
        <v>45939.986648148151</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45939.986648148151</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45939.986648148151</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45939.986648148151</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45939.986648148151</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45939.986648148151</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45939.986648148151</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45939.986648148151</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45939.986648148151</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45939.986648148151</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45939.986648148151</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45939.986648148151</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45939.986648148151</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45939.986648148151</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45939.986648148151</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45939.986648148151</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45939.986648148151</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45939.986648148151</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45939.986648148151</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45939.986648148151</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45939.986648148151</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45939.986648148151</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45939.986648148151</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45939.986648148151</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45939.986648148151</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45939.986648148151</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45939.986648148151</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45939.986648148151</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45939.986648148151</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45939.986648148151</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45939.986648148151</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45939.986648148151</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45939.986648148151</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45939.986648148151</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45939.986648148151</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45939.986648148151</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45939.986648148151</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45939.986648148151</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45939.986648148151</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45939.986648148151</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45939.986648148151</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45939.986648148151</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45939.986648148151</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45939.986648148151</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45939.986648148151</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45939.986648148151</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45939.986648148151</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45939.986648148151</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45939.986648148151</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45939.986648148151</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45939.986648148151</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45939.986648148151</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45939.986648148151</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45939.986648148151</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45939.986648148151</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45939.986648148151</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45939.986648148151</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45939.986648148151</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45939.986648148151</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45939.986648148151</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45939.986648148151</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45939.986648148151</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45939.986648148151</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45939.986648148151</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ref="G730:G793" ca="1" si="12">IFERROR(NOW()-F730,"-")</f>
        <v>45939.986648148151</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45939.986648148151</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45939.986648148151</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45939.986648148151</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45939.986648148151</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45939.986648148151</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45939.986648148151</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45939.986648148151</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45939.986648148151</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45939.986648148151</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45939.986648148151</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45939.986648148151</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45939.986648148151</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45939.986648148151</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45939.986648148151</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45939.986648148151</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45939.986648148151</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45939.986648148151</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45939.986648148151</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45939.986648148151</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45939.986648148151</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45939.986648148151</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45939.986648148151</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45939.986648148151</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45939.986648148151</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45939.986648148151</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45939.986648148151</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45939.986648148151</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45939.986648148151</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45939.986648148151</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45939.986648148151</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45939.986648148151</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45939.986648148151</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45939.986648148151</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45939.986648148151</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45939.986648148151</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45939.986648148151</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45939.986648148151</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45939.986648148151</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45939.986648148151</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45939.986648148151</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45939.986648148151</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45939.986648148151</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45939.986648148151</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45939.986648148151</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45939.986648148151</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45939.986648148151</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45939.986648148151</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45939.986648148151</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45939.986648148151</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45939.986648148151</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45939.986648148151</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45939.986648148151</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45939.986648148151</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45939.986648148151</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45939.986648148151</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45939.986648148151</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45939.986648148151</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45939.986648148151</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45939.986648148151</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45939.986648148151</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45939.986648148151</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45939.986648148151</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45939.986648148151</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ref="G794:G857" ca="1" si="13">IFERROR(NOW()-F794,"-")</f>
        <v>45939.986648148151</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45939.986648148151</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45939.986648148151</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45939.986648148151</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45939.986648148151</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45939.986648148151</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45939.986648148151</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45939.986648148151</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45939.986648148151</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45939.986648148151</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45939.986648148151</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45939.986648148151</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45939.986648148151</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45939.986648148151</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45939.986648148151</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45939.986648148151</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45939.986648148151</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45939.986648148151</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45939.986648148151</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45939.986648148151</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45939.986648148151</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45939.986648148151</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45939.986648148151</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45939.986648148151</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45939.986648148151</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45939.986648148151</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45939.986648148151</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45939.986648148151</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45939.986648148151</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45939.986648148151</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45939.986648148151</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45939.986648148151</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45939.986648148151</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45939.986648148151</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45939.986648148151</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45939.986648148151</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45939.986648148151</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45939.986648148151</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45939.986648148151</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45939.986648148151</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45939.986648148151</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45939.986648148151</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45939.986648148151</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45939.986648148151</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45939.986648148151</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45939.986648148151</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45939.986648148151</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45939.986648148151</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45939.986648148151</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45939.986648148151</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45939.986648148151</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45939.986648148151</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45939.986648148151</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45939.986648148151</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45939.986648148151</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45939.986648148151</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45939.986648148151</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45939.986648148151</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45939.986648148151</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45939.986648148151</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45939.986648148151</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45939.986648148151</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45939.986648148151</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45939.986648148151</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ref="G858:G921" ca="1" si="14">IFERROR(NOW()-F858,"-")</f>
        <v>45939.986648148151</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45939.986648148151</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45939.986648148151</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45939.986648148151</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45939.986648148151</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45939.986648148151</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45939.986648148151</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45939.986648148151</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45939.986648148151</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45939.986648148151</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45939.986648148151</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45939.986648148151</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45939.986648148151</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45939.986648148151</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45939.986648148151</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45939.986648148151</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45939.986648148151</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45939.986648148151</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45939.986648148151</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45939.986648148151</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45939.986648148151</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45939.986648148151</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45939.986648148151</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45939.986648148151</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45939.986648148151</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45939.986648148151</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45939.986648148151</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45939.986648148151</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45939.986648148151</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45939.986648148151</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45939.986648148151</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45939.986648148151</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45939.986648148151</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45939.986648148151</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45939.986648148151</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45939.986648148151</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45939.986648148151</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45939.986648148151</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45939.986648148151</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45939.986648148151</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45939.986648148151</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45939.986648148151</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45939.986648148151</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45939.986648148151</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45939.986648148151</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45939.986648148151</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45939.986648148151</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45939.986648148151</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45939.986648148151</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45939.986648148151</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45939.986648148151</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45939.986648148151</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45939.986648148151</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45939.986648148151</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45939.986648148151</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45939.986648148151</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45939.986648148151</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45939.986648148151</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45939.986648148151</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45939.986648148151</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45939.986648148151</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45939.986648148151</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45939.986648148151</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45939.986648148151</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ref="G922:G985" ca="1" si="15">IFERROR(NOW()-F922,"-")</f>
        <v>45939.986648148151</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45939.986648148151</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45939.986648148151</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45939.986648148151</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45939.986648148151</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45939.986648148151</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45939.986648148151</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45939.986648148151</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45939.986648148151</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45939.986648148151</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45939.986648148151</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45939.986648148151</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45939.986648148151</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45939.986648148151</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45939.986648148151</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45939.986648148151</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45939.986648148151</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45939.986648148151</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45939.986648148151</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45939.986648148151</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45939.986648148151</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45939.986648148151</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45939.986648148151</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45939.986648148151</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45939.986648148151</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45939.986648148151</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45939.986648148151</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45939.986648148151</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45939.986648148151</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45939.986648148151</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45939.986648148151</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45939.986648148151</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45939.986648148151</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45939.986648148151</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45939.986648148151</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45939.986648148151</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45939.986648148151</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45939.986648148151</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45939.986648148151</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45939.986648148151</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45939.986648148151</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45939.986648148151</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45939.986648148151</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45939.986648148151</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45939.986648148151</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45939.986648148151</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45939.986648148151</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45939.986648148151</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45939.986648148151</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45939.986648148151</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45939.986648148151</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45939.986648148151</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45939.986648148151</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45939.986648148151</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45939.986648148151</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45939.986648148151</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45939.986648148151</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45939.986648148151</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45939.986648148151</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45939.986648148151</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45939.986648148151</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45939.986648148151</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45939.986648148151</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45939.986648148151</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ref="G986:G1049" ca="1" si="16">IFERROR(NOW()-F986,"-")</f>
        <v>45939.986648148151</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45939.986648148151</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45939.986648148151</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45939.986648148151</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45939.986648148151</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45939.986648148151</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45939.986648148151</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45939.986648148151</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45939.986648148151</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45939.986648148151</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45939.986648148151</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45939.986648148151</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45939.986648148151</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45939.986648148151</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45939.986648148151</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45939.986648148151</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45939.986648148151</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45939.986648148151</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45939.986648148151</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45939.986648148151</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45939.986648148151</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45939.986648148151</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45939.986648148151</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45939.986648148151</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45939.986648148151</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45939.986648148151</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45939.986648148151</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45939.986648148151</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45939.986648148151</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45939.986648148151</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45939.986648148151</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45939.986648148151</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45939.986648148151</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45939.986648148151</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45939.986648148151</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45939.986648148151</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45939.986648148151</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45939.986648148151</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45939.986648148151</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45939.986648148151</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45939.986648148151</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45939.986648148151</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45939.986648148151</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45939.986648148151</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45939.986648148151</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45939.986648148151</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45939.986648148151</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45939.986648148151</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45939.986648148151</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45939.986648148151</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45939.986648148151</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45939.986648148151</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45939.986648148151</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45939.986648148151</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45939.986648148151</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45939.986648148151</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45939.986648148151</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45939.986648148151</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45939.986648148151</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45939.986648148151</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45939.986648148151</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45939.986648148151</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45939.986648148151</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45939.986648148151</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ref="G1050:G1113" ca="1" si="17">IFERROR(NOW()-F1050,"-")</f>
        <v>45939.986648148151</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45939.986648148151</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45939.986648148151</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45939.986648148151</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45939.986648148151</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45939.986648148151</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45939.986648148151</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45939.986648148151</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45939.986648148151</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45939.986648148151</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45939.986648148151</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45939.986648148151</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45939.986648148151</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45939.986648148151</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45939.986648148151</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45939.986648148151</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45939.986648148151</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45939.986648148151</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45939.986648148151</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45939.986648148151</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45939.986648148151</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45939.986648148151</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45939.986648148151</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45939.986648148151</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45939.986648148151</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45939.986648148151</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45939.986648148151</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45939.986648148151</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45939.986648148151</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45939.986648148151</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45939.986648148151</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45939.986648148151</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45939.986648148151</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45939.986648148151</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45939.986648148151</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45939.986648148151</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45939.986648148151</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45939.986648148151</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45939.986648148151</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45939.986648148151</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45939.986648148151</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45939.986648148151</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45939.986648148151</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45939.986648148151</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45939.986648148151</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45939.986648148151</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45939.986648148151</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45939.986648148151</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45939.986648148151</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45939.986648148151</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45939.986648148151</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45939.986648148151</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45939.986648148151</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45939.986648148151</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45939.986648148151</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45939.986648148151</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45939.986648148151</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45939.986648148151</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45939.986648148151</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45939.986648148151</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45939.986648148151</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45939.986648148151</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45939.986648148151</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45939.986648148151</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ref="G1114:G1177" ca="1" si="18">IFERROR(NOW()-F1114,"-")</f>
        <v>45939.986648148151</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45939.986648148151</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45939.986648148151</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45939.986648148151</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45939.986648148151</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45939.986648148151</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45939.986648148151</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45939.986648148151</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45939.986648148151</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45939.986648148151</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45939.986648148151</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45939.986648148151</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45939.986648148151</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45939.986648148151</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45939.986648148151</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45939.986648148151</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45939.986648148151</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45939.986648148151</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45939.986648148151</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45939.986648148151</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45939.986648148151</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45939.986648148151</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45939.986648148151</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45939.986648148151</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45939.986648148151</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45939.986648148151</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45939.986648148151</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45939.986648148151</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45939.986648148151</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45939.986648148151</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45939.986648148151</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45939.986648148151</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45939.986648148151</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45939.986648148151</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45939.986648148151</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45939.986648148151</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45939.986648148151</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45939.986648148151</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45939.986648148151</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45939.986648148151</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45939.986648148151</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45939.986648148151</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45939.986648148151</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45939.986648148151</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45939.986648148151</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45939.986648148151</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45939.986648148151</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45939.986648148151</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45939.986648148151</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45939.986648148151</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45939.986648148151</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45939.986648148151</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45939.986648148151</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45939.986648148151</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45939.986648148151</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45939.986648148151</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45939.986648148151</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45939.986648148151</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45939.986648148151</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45939.986648148151</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45939.986648148151</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45939.986648148151</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45939.986648148151</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45939.986648148151</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ref="G1178:G1192" ca="1" si="19">IFERROR(NOW()-F1178,"-")</f>
        <v>45939.986648148151</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45939.986648148151</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45939.986648148151</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45939.986648148151</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45939.986648148151</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45939.986648148151</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45939.986648148151</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45939.986648148151</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45939.986648148151</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45939.986648148151</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45939.986648148151</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45939.986648148151</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45939.986648148151</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45939.986648148151</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45939.986648148151</v>
      </c>
      <c r="H1192" s="22"/>
      <c r="I1192" s="19" t="str">
        <f>IFERROR(VLOOKUP(D1192,DB!A:F,6,0),"")</f>
        <v/>
      </c>
      <c r="J1192" s="18" t="str">
        <f>IFERROR(VLOOKUP(D1192,DB!A:G,7,0),"")</f>
        <v/>
      </c>
      <c r="K1192" s="50"/>
      <c r="L1192" s="23" t="str">
        <f>IFERROR(VLOOKUP(D1192,DB!A:I,9,0),"")</f>
        <v/>
      </c>
    </row>
  </sheetData>
  <dataValidations count="2">
    <dataValidation allowBlank="1" showInputMessage="1" showErrorMessage="1" sqref="E1" xr:uid="{5914219A-CB83-432D-936A-CC0CB6F3982A}"/>
    <dataValidation type="list" allowBlank="1" showInputMessage="1" showErrorMessage="1" sqref="E2:E119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3"/>
  <sheetViews>
    <sheetView workbookViewId="0">
      <selection activeCell="D25" sqref="D2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39058</v>
      </c>
      <c r="B2" s="102" t="str">
        <f>IFERROR(VLOOKUP(D2,DB!A:K,11,0),"")</f>
        <v>R4</v>
      </c>
      <c r="C2" s="103">
        <v>1</v>
      </c>
      <c r="D2" s="99" t="s">
        <v>35082</v>
      </c>
      <c r="E2" s="104" t="s">
        <v>38964</v>
      </c>
      <c r="F2" s="105">
        <v>45703.480717592596</v>
      </c>
      <c r="G2" s="106">
        <f ca="1">IFERROR(NOW()-F2,"")</f>
        <v>236.5059305555551</v>
      </c>
      <c r="H2" s="105">
        <v>45703.474768518521</v>
      </c>
      <c r="I2" s="102" t="str">
        <f>IFERROR(VLOOKUP(D2,DB!A:F,6,0),"")</f>
        <v>SCECO</v>
      </c>
      <c r="J2" s="102" t="str">
        <f>IFERROR(VLOOKUP(D2,DB!A:G,7,0),"")</f>
        <v>Dead</v>
      </c>
      <c r="K2" s="107" t="s">
        <v>39059</v>
      </c>
      <c r="L2" s="99" t="str">
        <f>IFERROR(VLOOKUP(D2,DB!A:I,9,0),"")</f>
        <v>Latis</v>
      </c>
    </row>
    <row r="3" spans="1:16" ht="15" customHeight="1">
      <c r="A3" s="127" t="s">
        <v>39060</v>
      </c>
      <c r="B3" s="127" t="str">
        <f>IFERROR(VLOOKUP(D3,DB!A:K,11,0),"")</f>
        <v>R4</v>
      </c>
      <c r="C3" s="128">
        <v>3</v>
      </c>
      <c r="D3" s="99" t="s">
        <v>36646</v>
      </c>
      <c r="E3" s="104" t="s">
        <v>38964</v>
      </c>
      <c r="F3" s="131">
        <v>45939.557245370372</v>
      </c>
      <c r="G3" s="132">
        <f ca="1">IFERROR(NOW()-F3,"")</f>
        <v>0.42940277777961455</v>
      </c>
      <c r="H3" s="131">
        <v>45939.542118055557</v>
      </c>
      <c r="I3" s="127" t="str">
        <f>IFERROR(VLOOKUP(D3,DB!A:F,6,0),"")</f>
        <v>Generator-SG</v>
      </c>
      <c r="J3" s="127" t="str">
        <f>IFERROR(VLOOKUP(D3,DB!A:G,7,0),"")</f>
        <v>Weak</v>
      </c>
      <c r="K3" s="133" t="s">
        <v>39061</v>
      </c>
      <c r="L3" s="129" t="str">
        <f>IFERROR(VLOOKUP(D3,DB!A:I,9,0),"")</f>
        <v>Latis</v>
      </c>
    </row>
    <row r="4" spans="1:16" ht="15" customHeight="1">
      <c r="A4" s="127"/>
      <c r="B4" s="127" t="str">
        <f>IFERROR(VLOOKUP(D4,DB!A:K,11,0),"")</f>
        <v/>
      </c>
      <c r="C4" s="128"/>
      <c r="D4" s="129"/>
      <c r="E4" s="104"/>
      <c r="F4" s="131"/>
      <c r="G4" s="132">
        <f ca="1">IFERROR(NOW()-F4,"")</f>
        <v>45939.986648148151</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04"/>
      <c r="F5" s="131"/>
      <c r="G5" s="132">
        <f ca="1">IFERROR(NOW()-F5,"")</f>
        <v>45939.986648148151</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45939.986648148151</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45939.986648148151</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45939.986648148151</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45939.986648148151</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45939.986648148151</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45939.986648148151</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45939.986648148151</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45939.986648148151</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04"/>
      <c r="F14" s="131"/>
      <c r="G14" s="132">
        <f ca="1">IFERROR(NOW()-F14,"")</f>
        <v>45939.986648148151</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45939.986648148151</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45939.986648148151</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04"/>
      <c r="F17" s="131"/>
      <c r="G17" s="132">
        <f ca="1">IFERROR(NOW()-F17,"")</f>
        <v>45939.986648148151</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45939.986648148151</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04"/>
      <c r="F19" s="131"/>
      <c r="G19" s="132">
        <f ca="1">IFERROR(NOW()-F19,"")</f>
        <v>45939.986648148151</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99"/>
      <c r="E20" s="104"/>
      <c r="F20" s="131"/>
      <c r="G20" s="132">
        <f ca="1">IFERROR(NOW()-F20,"")</f>
        <v>45939.986648148151</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04"/>
      <c r="F21" s="131"/>
      <c r="G21" s="132">
        <f ca="1">IFERROR(NOW()-F21,"")</f>
        <v>45939.986648148151</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04"/>
      <c r="F22" s="131"/>
      <c r="G22" s="132">
        <f ca="1">IFERROR(NOW()-F22,"")</f>
        <v>45939.986648148151</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04"/>
      <c r="F23" s="131"/>
      <c r="G23" s="132">
        <f ca="1">IFERROR(NOW()-F23,"")</f>
        <v>45939.986648148151</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04"/>
      <c r="F24" s="131"/>
      <c r="G24" s="132">
        <f ca="1">IFERROR(NOW()-F24,"")</f>
        <v>45939.986648148151</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99"/>
      <c r="E25" s="104"/>
      <c r="F25" s="131"/>
      <c r="G25" s="132">
        <f ca="1">IFERROR(NOW()-F25,"")</f>
        <v>45939.986648148151</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04"/>
      <c r="F26" s="131"/>
      <c r="G26" s="132">
        <f ca="1">IFERROR(NOW()-F26,"")</f>
        <v>45939.986648148151</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45939.986648148151</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45939.986648148151</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45939.986648148151</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45939.986648148151</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45939.986648148151</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45939.986648148151</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45939.986648148151</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45939.986648148151</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45939.986648148151</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45939.986648148151</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45939.986648148151</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45939.986648148151</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45939.986648148151</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45939.986648148151</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45939.986648148151</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45939.986648148151</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45939.986648148151</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45939.986648148151</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45939.986648148151</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45939.986648148151</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45939.986648148151</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45939.986648148151</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45939.986648148151</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45939.986648148151</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45939.986648148151</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45939.986648148151</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45939.986648148151</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45939.986648148151</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45939.986648148151</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45939.986648148151</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45939.986648148151</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45939.986648148151</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45939.986648148151</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45939.986648148151</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45939.986648148151</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45939.986648148151</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45939.986648148151</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45939.986648148151</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45939.986648148151</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45939.986648148151</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45939.986648148151</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45939.986648148151</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45939.986648148151</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45939.986648148151</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45939.986648148151</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45939.986648148151</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45939.986648148151</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45939.986648148151</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45939.986648148151</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45939.986648148151</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45939.986648148151</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45939.986648148151</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45939.986648148151</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45939.986648148151</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45939.986648148151</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45939.986648148151</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45939.986648148151</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45939.986648148151</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45939.986648148151</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45939.986648148151</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45939.986648148151</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45939.986648148151</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45939.986648148151</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45939.986648148151</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45939.986648148151</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45939.986648148151</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45939.986648148151</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45939.986648148151</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45939.986648148151</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45939.986648148151</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45939.986648148151</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45939.986648148151</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45939.986648148151</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45939.986648148151</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45939.986648148151</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45939.986648148151</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45939.986648148151</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45939.986648148151</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45939.986648148151</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45939.986648148151</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45939.986648148151</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45939.986648148151</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45939.986648148151</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45939.986648148151</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45939.986648148151</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45939.986648148151</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45939.986648148151</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45939.986648148151</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45939.986648148151</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45939.986648148151</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45939.986648148151</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45939.986648148151</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45939.986648148151</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45939.986648148151</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45939.986648148151</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45939.986648148151</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45939.986648148151</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45939.986648148151</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45939.986648148151</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45939.986648148151</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45939.986648148151</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45939.986648148151</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45939.986648148151</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45939.986648148151</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45939.986648148151</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45939.986648148151</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45939.986648148151</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45939.986648148151</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45939.986648148151</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45939.986648148151</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45939.986648148151</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45939.986648148151</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45939.986648148151</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45939.986648148151</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45939.986648148151</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45939.986648148151</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45939.986648148151</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45939.986648148151</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45939.986648148151</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45939.986648148151</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45939.986648148151</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45939.986648148151</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45939.986648148151</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45939.986648148151</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45939.986648148151</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45939.986648148151</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45939.986648148151</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45939.986648148151</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45939.986648148151</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45939.986648148151</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45939.986648148151</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45939.986648148151</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45939.986648148151</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45939.986648148151</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45939.986648148151</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45939.986648148151</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45939.986648148151</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45939.986648148151</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45939.986648148151</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45939.986648148151</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45939.986648148151</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45939.986648148151</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45939.986648148151</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45939.986648148151</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45939.986648148151</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45939.986648148151</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45939.986648148151</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45939.986648148151</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45939.986648148151</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45939.986648148151</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45939.986648148151</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45939.986648148151</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45939.986648148151</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45939.986648148151</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45939.986648148151</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45939.986648148151</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45939.986648148151</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45939.986648148151</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45939.986648148151</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45939.986648148151</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45939.986648148151</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45939.986648148151</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45939.986648148151</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45939.986648148151</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45939.986648148151</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45939.986648148151</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45939.986648148151</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45939.986648148151</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45939.986648148151</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45939.986648148151</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45939.986648148151</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45939.986648148151</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45939.986648148151</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45939.986648148151</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45939.986648148151</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45939.986648148151</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45939.986648148151</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45939.986648148151</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45939.986648148151</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45939.986648148151</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45939.986648148151</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45939.986648148151</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45939.986648148151</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45939.986648148151</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45939.986648148151</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45939.986648148151</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45939.986648148151</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45939.986648148151</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45939.986648148151</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45939.986648148151</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45939.986648148151</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45939.986648148151</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45939.986648148151</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45939.986648148151</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45939.986648148151</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45939.986648148151</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45939.986648148151</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45939.986648148151</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45939.986648148151</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45939.986648148151</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45939.986648148151</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45939.986648148151</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45939.986648148151</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45939.986648148151</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45939.986648148151</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45939.986648148151</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45939.986648148151</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45939.986648148151</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45939.986648148151</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45939.986648148151</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45939.986648148151</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45939.986648148151</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45939.986648148151</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45939.986648148151</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45939.986648148151</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45939.986648148151</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45939.986648148151</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45939.986648148151</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45939.986648148151</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45939.986648148151</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45939.986648148151</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45939.986648148151</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45939.986648148151</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45939.986648148151</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45939.986648148151</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45939.986648148151</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45939.986648148151</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45939.986648148151</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45939.986648148151</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45939.986648148151</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45939.986648148151</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45939.986648148151</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45939.986648148151</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45939.986648148151</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45939.986648148151</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45939.986648148151</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45939.986648148151</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45939.986648148151</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45939.986648148151</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45939.986648148151</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45939.986648148151</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45939.986648148151</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45939.986648148151</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45939.986648148151</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45939.986648148151</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45939.986648148151</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45939.986648148151</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45939.986648148151</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45939.986648148151</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45939.986648148151</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45939.986648148151</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45939.986648148151</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45939.986648148151</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45939.986648148151</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45939.986648148151</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45939.986648148151</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45939.986648148151</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45939.986648148151</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45939.986648148151</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45939.986648148151</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45939.986648148151</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45939.986648148151</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45939.986648148151</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45939.986648148151</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45939.986648148151</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45939.986648148151</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45939.986648148151</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45939.986648148151</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45939.986648148151</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45939.986648148151</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45939.986648148151</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45939.986648148151</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45939.986648148151</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45939.986648148151</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45939.986648148151</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45939.986648148151</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45939.986648148151</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45939.986648148151</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45939.986648148151</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45939.986648148151</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45939.986648148151</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45939.986648148151</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45939.986648148151</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45939.986648148151</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45939.986648148151</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45939.986648148151</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45939.986648148151</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45939.986648148151</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45939.986648148151</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45939.986648148151</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45939.986648148151</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45939.986648148151</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45939.986648148151</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45939.986648148151</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45939.986648148151</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45939.986648148151</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45939.986648148151</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45939.986648148151</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45939.986648148151</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45939.986648148151</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45939.986648148151</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45939.986648148151</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45939.986648148151</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45939.986648148151</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45939.986648148151</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45939.986648148151</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45939.986648148151</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45939.986648148151</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45939.986648148151</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45939.986648148151</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45939.986648148151</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45939.986648148151</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45939.986648148151</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45939.986648148151</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45939.986648148151</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45939.986648148151</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45939.986648148151</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45939.986648148151</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45939.986648148151</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45939.986648148151</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45939.986648148151</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45939.986648148151</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45939.986648148151</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45939.986648148151</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45939.986648148151</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45939.986648148151</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45939.986648148151</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45939.986648148151</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45939.986648148151</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45939.986648148151</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45939.986648148151</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45939.986648148151</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45939.986648148151</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45939.986648148151</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45939.986648148151</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45939.986648148151</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45939.986648148151</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45939.986648148151</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45939.986648148151</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45939.986648148151</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45939.986648148151</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45939.986648148151</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45939.986648148151</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45939.986648148151</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45939.986648148151</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45939.986648148151</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45939.986648148151</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45939.986648148151</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45939.986648148151</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45939.986648148151</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45939.986648148151</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45939.986648148151</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45939.986648148151</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45939.986648148151</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45939.986648148151</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45939.986648148151</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45939.986648148151</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45939.986648148151</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45939.986648148151</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45939.986648148151</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45939.986648148151</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45939.986648148151</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45939.986648148151</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45939.986648148151</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45939.986648148151</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45939.986648148151</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45939.986648148151</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45939.986648148151</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45939.986648148151</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45939.986648148151</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45939.986648148151</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45939.986648148151</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45939.986648148151</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45939.986648148151</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45939.986648148151</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45939.986648148151</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45939.986648148151</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45939.986648148151</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45939.986648148151</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45939.986648148151</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45939.986648148151</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45939.986648148151</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45939.986648148151</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45939.986648148151</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45939.986648148151</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45939.986648148151</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45939.986648148151</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45939.986648148151</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45939.986648148151</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45939.986648148151</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45939.986648148151</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45939.986648148151</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45939.986648148151</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45939.986648148151</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45939.986648148151</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45939.986648148151</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45939.986648148151</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45939.986648148151</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45939.986648148151</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45939.986648148151</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45939.986648148151</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45939.986648148151</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45939.986648148151</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45939.986648148151</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45939.986648148151</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45939.986648148151</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45939.986648148151</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45939.986648148151</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45939.986648148151</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45939.986648148151</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45939.986648148151</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45939.986648148151</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45939.986648148151</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45939.986648148151</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45939.986648148151</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45939.986648148151</v>
      </c>
      <c r="H442" s="131"/>
      <c r="I442" s="127" t="str">
        <f>IFERROR(VLOOKUP(D442,DB!A:F,6,0),"")</f>
        <v/>
      </c>
      <c r="J442" s="127" t="str">
        <f>IFERROR(VLOOKUP(D442,DB!A:G,7,0),"")</f>
        <v/>
      </c>
      <c r="K442" s="133"/>
      <c r="L442" s="129" t="str">
        <f>IFERROR(VLOOKUP(D442,DB!A:I,9,0),"")</f>
        <v/>
      </c>
    </row>
    <row r="443" spans="1:12" ht="15" customHeight="1">
      <c r="A443" s="134"/>
      <c r="B443" s="134" t="str">
        <f>IFERROR(VLOOKUP(D443,DB!A:K,11,0),"")</f>
        <v/>
      </c>
      <c r="C443" s="135"/>
      <c r="D443" s="136"/>
      <c r="E443" s="137"/>
      <c r="F443" s="138"/>
      <c r="G443" s="139">
        <f ca="1">IFERROR(NOW()-F443,"")</f>
        <v>45939.986648148151</v>
      </c>
      <c r="H443" s="138"/>
      <c r="I443" s="134" t="str">
        <f>IFERROR(VLOOKUP(D443,DB!A:F,6,0),"")</f>
        <v/>
      </c>
      <c r="J443" s="134" t="str">
        <f>IFERROR(VLOOKUP(D443,DB!A:G,7,0),"")</f>
        <v/>
      </c>
      <c r="K443" s="140"/>
      <c r="L443" s="136" t="str">
        <f>IFERROR(VLOOKUP(D443,DB!A:I,9,0),"")</f>
        <v/>
      </c>
    </row>
  </sheetData>
  <dataValidations count="2">
    <dataValidation allowBlank="1" showInputMessage="1" showErrorMessage="1" sqref="E1" xr:uid="{A4F81451-56CC-4543-9497-104C4E44EE4B}"/>
    <dataValidation type="list" allowBlank="1" showInputMessage="1" showErrorMessage="1" sqref="E2:E2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D5" sqref="D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39062</v>
      </c>
      <c r="B2" s="37" t="str">
        <f>IFERROR(VLOOKUP(D2,DB!A:K,11,0),"")</f>
        <v>R5</v>
      </c>
      <c r="C2" s="37">
        <v>3</v>
      </c>
      <c r="D2" s="126" t="s">
        <v>36000</v>
      </c>
      <c r="E2" s="37" t="s">
        <v>38964</v>
      </c>
      <c r="F2" s="38">
        <v>45891.832060185188</v>
      </c>
      <c r="G2" s="162">
        <f ca="1">IFERROR(NOW()-F2,"")</f>
        <v>48.154587962962978</v>
      </c>
      <c r="H2" s="38">
        <v>45891.790393518517</v>
      </c>
      <c r="I2" s="37" t="str">
        <f>IFERROR(VLOOKUP(D2,DB!A:F,6,0),"")</f>
        <v>Generator-SG</v>
      </c>
      <c r="J2" s="37" t="str">
        <f>IFERROR(VLOOKUP(D2,DB!A:G,7,0),"")</f>
        <v>Vandalized</v>
      </c>
      <c r="K2" s="37" t="s">
        <v>39063</v>
      </c>
      <c r="L2" s="37" t="str">
        <f>IFERROR(VLOOKUP(D2,DB!A:I,9,0),"")</f>
        <v>Latis</v>
      </c>
      <c r="M2" s="125"/>
    </row>
    <row r="3" spans="1:13" ht="30.75">
      <c r="A3" s="37" t="s">
        <v>39064</v>
      </c>
      <c r="B3" s="37" t="str">
        <f>IFERROR(VLOOKUP(D3,DB!A:K,11,0),"")</f>
        <v>R5</v>
      </c>
      <c r="C3" s="37">
        <v>1</v>
      </c>
      <c r="D3" s="37" t="s">
        <v>31295</v>
      </c>
      <c r="E3" s="37" t="s">
        <v>39045</v>
      </c>
      <c r="F3" s="38">
        <v>45926.188877314817</v>
      </c>
      <c r="G3" s="162">
        <f t="shared" ref="G3" ca="1" si="0">IFERROR(NOW()-F3,"")</f>
        <v>13.797770833334653</v>
      </c>
      <c r="H3" s="38">
        <v>45926.158159722225</v>
      </c>
      <c r="I3" s="37" t="str">
        <f>IFERROR(VLOOKUP(D3,DB!A:F,6,0),"")</f>
        <v>SCECO</v>
      </c>
      <c r="J3" s="37" t="str">
        <f>IFERROR(VLOOKUP(D3,DB!A:G,7,0),"")</f>
        <v>Good</v>
      </c>
      <c r="K3" s="37" t="s">
        <v>39065</v>
      </c>
      <c r="L3" s="37" t="str">
        <f>IFERROR(VLOOKUP(D3,DB!A:I,9,0),"")</f>
        <v>Latis</v>
      </c>
      <c r="M3" s="125"/>
    </row>
    <row r="4" spans="1:13" ht="15">
      <c r="A4" s="37"/>
      <c r="B4" s="37" t="str">
        <f>IFERROR(VLOOKUP(D4,DB!A:K,11,0),"")</f>
        <v/>
      </c>
      <c r="C4" s="37"/>
      <c r="D4" s="37"/>
      <c r="E4" s="37"/>
      <c r="F4" s="38"/>
      <c r="G4" s="39">
        <f t="shared" ref="G4:G9" ca="1" si="1">IFERROR(NOW()-F4,"")</f>
        <v>45939.986648148151</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45939.986648148151</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45939.986648148151</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45939.986648148151</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45939.986648148151</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45939.986648148151</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ref="G10:G41" ca="1" si="2">IFERROR(NOW()-F10,"")</f>
        <v>45939.986648148151</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45939.986648148151</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45939.986648148151</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45939.986648148151</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45939.986648148151</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45939.986648148151</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45939.986648148151</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45939.986648148151</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45939.986648148151</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2"/>
        <v>45939.986648148151</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2"/>
        <v>45939.986648148151</v>
      </c>
      <c r="H20" s="38"/>
      <c r="I20" s="37" t="str">
        <f>IFERROR(VLOOKUP(D20,DB!A:F,6,0),"")</f>
        <v/>
      </c>
      <c r="J20" s="37" t="str">
        <f>IFERROR(VLOOKUP(D20,DB!A:G,7,0),"")</f>
        <v/>
      </c>
      <c r="K20" s="37"/>
      <c r="L20" s="37" t="str">
        <f>IFERROR(VLOOKUP(D20,DB!A:I,9,0),"")</f>
        <v/>
      </c>
    </row>
    <row r="21" spans="1:12" ht="15">
      <c r="A21" s="84"/>
      <c r="B21" s="84" t="str">
        <f>IFERROR(VLOOKUP(D21,DB!A:K,11,0),"")</f>
        <v/>
      </c>
      <c r="C21" s="84"/>
      <c r="D21" s="84"/>
      <c r="E21" s="84"/>
      <c r="F21" s="123"/>
      <c r="G21" s="124">
        <f t="shared" ca="1" si="2"/>
        <v>45939.986648148151</v>
      </c>
      <c r="H21" s="123"/>
      <c r="I21" s="84" t="str">
        <f>IFERROR(VLOOKUP(D21,DB!A:F,6,0),"")</f>
        <v/>
      </c>
      <c r="J21" s="84" t="str">
        <f>IFERROR(VLOOKUP(D21,DB!A:G,7,0),"")</f>
        <v/>
      </c>
      <c r="K21" s="84"/>
      <c r="L21" s="84" t="str">
        <f>IFERROR(VLOOKUP(D21,DB!A:I,9,0),"")</f>
        <v/>
      </c>
    </row>
    <row r="22" spans="1:12" ht="15">
      <c r="A22" s="37"/>
      <c r="B22" s="37" t="str">
        <f>IFERROR(VLOOKUP(D22,DB!A:K,11,0),"")</f>
        <v/>
      </c>
      <c r="C22" s="37"/>
      <c r="D22" s="37"/>
      <c r="E22" s="37"/>
      <c r="F22" s="38"/>
      <c r="G22" s="39">
        <f t="shared" ca="1" si="2"/>
        <v>45939.986648148151</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45939.986648148151</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45939.986648148151</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45939.986648148151</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45939.986648148151</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45939.986648148151</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45939.986648148151</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45939.986648148151</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45939.986648148151</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45939.986648148151</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45939.986648148151</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45939.986648148151</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45939.986648148151</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45939.986648148151</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45939.986648148151</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45939.986648148151</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45939.986648148151</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45939.986648148151</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45939.986648148151</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45939.986648148151</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ref="G42:G73" ca="1" si="3">IFERROR(NOW()-F42,"")</f>
        <v>45939.986648148151</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45939.986648148151</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45939.986648148151</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45939.986648148151</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45939.986648148151</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45939.986648148151</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3"/>
        <v>45939.986648148151</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3"/>
        <v>45939.986648148151</v>
      </c>
      <c r="H49" s="38"/>
      <c r="I49" s="37" t="str">
        <f>IFERROR(VLOOKUP(D49,DB!A:F,6,0),"")</f>
        <v/>
      </c>
      <c r="J49" s="37" t="str">
        <f>IFERROR(VLOOKUP(D49,DB!A:G,7,0),"")</f>
        <v/>
      </c>
      <c r="K49" s="37"/>
      <c r="L49" s="37" t="str">
        <f>IFERROR(VLOOKUP(D49,DB!A:I,9,0),"")</f>
        <v/>
      </c>
    </row>
    <row r="50" spans="1:12" ht="15">
      <c r="A50" s="84"/>
      <c r="B50" s="84" t="str">
        <f>IFERROR(VLOOKUP(D50,DB!A:K,11,0),"")</f>
        <v/>
      </c>
      <c r="C50" s="84"/>
      <c r="D50" s="84"/>
      <c r="E50" s="84"/>
      <c r="F50" s="123"/>
      <c r="G50" s="124">
        <f t="shared" ca="1" si="3"/>
        <v>45939.986648148151</v>
      </c>
      <c r="H50" s="123"/>
      <c r="I50" s="84" t="str">
        <f>IFERROR(VLOOKUP(D50,DB!A:F,6,0),"")</f>
        <v/>
      </c>
      <c r="J50" s="84" t="str">
        <f>IFERROR(VLOOKUP(D50,DB!A:G,7,0),"")</f>
        <v/>
      </c>
      <c r="K50" s="84"/>
      <c r="L50" s="84" t="str">
        <f>IFERROR(VLOOKUP(D50,DB!A:I,9,0),"")</f>
        <v/>
      </c>
    </row>
    <row r="51" spans="1:12" ht="15">
      <c r="A51" s="37"/>
      <c r="B51" s="37" t="str">
        <f>IFERROR(VLOOKUP(D51,DB!A:K,11,0),"")</f>
        <v/>
      </c>
      <c r="C51" s="37"/>
      <c r="D51" s="37"/>
      <c r="E51" s="37"/>
      <c r="F51" s="38"/>
      <c r="G51" s="39">
        <f t="shared" ca="1" si="3"/>
        <v>45939.986648148151</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45939.986648148151</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45939.986648148151</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45939.986648148151</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45939.986648148151</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45939.986648148151</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45939.986648148151</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45939.986648148151</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45939.986648148151</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45939.986648148151</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45939.986648148151</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45939.986648148151</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45939.986648148151</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45939.986648148151</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45939.986648148151</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45939.986648148151</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45939.986648148151</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45939.986648148151</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45939.986648148151</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45939.986648148151</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45939.986648148151</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45939.986648148151</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45939.986648148151</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ref="G74:G105" ca="1" si="4">IFERROR(NOW()-F74,"")</f>
        <v>45939.986648148151</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45939.986648148151</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45939.986648148151</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45939.986648148151</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45939.986648148151</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45939.986648148151</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45939.986648148151</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45939.986648148151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45939.986648148151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45939.986648148151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45939.986648148151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45939.986648148151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45939.986648148151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45939.986648148151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45939.986648148151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45939.986648148151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45939.986648148151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45939.986648148151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45939.986648148151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45939.986648148151</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45939.986648148151</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45939.986648148151</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45939.986648148151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45939.986648148151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45939.986648148151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45939.986648148151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45939.986648148151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45939.986648148151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45939.986648148151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45939.986648148151</v>
      </c>
      <c r="H103" s="38"/>
      <c r="I103" s="37" t="str">
        <f>IFERROR(VLOOKUP(D103,DB!A:F,6,0),"")</f>
        <v/>
      </c>
      <c r="J103" s="37" t="str">
        <f>IFERROR(VLOOKUP(D103,DB!A:G,7,0),"")</f>
        <v/>
      </c>
      <c r="K103" s="37"/>
      <c r="L103" s="37" t="str">
        <f>IFERROR(VLOOKUP(D103,DB!A:I,9,0),"")</f>
        <v/>
      </c>
    </row>
    <row r="104" spans="1:12" ht="15">
      <c r="A104" s="84"/>
      <c r="B104" s="84" t="str">
        <f>IFERROR(VLOOKUP(D104,DB!A:K,11,0),"")</f>
        <v/>
      </c>
      <c r="C104" s="84"/>
      <c r="D104" s="84"/>
      <c r="E104" s="84"/>
      <c r="F104" s="123"/>
      <c r="G104" s="124">
        <f t="shared" ca="1" si="4"/>
        <v>45939.986648148151</v>
      </c>
      <c r="H104" s="123"/>
      <c r="I104" s="84" t="str">
        <f>IFERROR(VLOOKUP(D104,DB!A:F,6,0),"")</f>
        <v/>
      </c>
      <c r="J104" s="84" t="str">
        <f>IFERROR(VLOOKUP(D104,DB!A:G,7,0),"")</f>
        <v/>
      </c>
      <c r="K104" s="84"/>
      <c r="L104" s="84" t="str">
        <f>IFERROR(VLOOKUP(D104,DB!A:I,9,0),"")</f>
        <v/>
      </c>
    </row>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6" ht="15"/>
    <row r="767" ht="15"/>
    <row r="774" ht="15"/>
    <row r="777" ht="15"/>
    <row r="779" ht="15"/>
    <row r="782" ht="15"/>
    <row r="790" ht="15"/>
    <row r="791" ht="15"/>
    <row r="793" ht="15"/>
    <row r="794" ht="15"/>
    <row r="798" ht="15"/>
    <row r="799" ht="15"/>
    <row r="801" ht="15"/>
    <row r="802" ht="15"/>
    <row r="803" ht="15"/>
    <row r="804" ht="15"/>
    <row r="805" ht="15"/>
    <row r="806" ht="15"/>
    <row r="807" ht="15"/>
    <row r="808"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7" ht="15"/>
    <row r="838"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1" ht="15"/>
    <row r="862" ht="15"/>
    <row r="865" ht="15"/>
    <row r="903" ht="15"/>
    <row r="904" ht="15"/>
    <row r="906" ht="15"/>
    <row r="907" ht="15"/>
    <row r="908" ht="15"/>
    <row r="910" ht="15"/>
    <row r="911" ht="15"/>
    <row r="915" ht="15"/>
    <row r="916" ht="15"/>
    <row r="918" ht="15"/>
    <row r="919" ht="15"/>
    <row r="921" ht="15"/>
    <row r="922" ht="15"/>
    <row r="923" ht="15"/>
    <row r="924" ht="15"/>
    <row r="925" ht="15"/>
    <row r="926" ht="15"/>
    <row r="927" ht="15"/>
    <row r="928" ht="15"/>
    <row r="929" ht="15"/>
    <row r="931" ht="15"/>
    <row r="932" ht="15"/>
    <row r="934" ht="15"/>
    <row r="935"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4" ht="15"/>
    <row r="975" ht="15"/>
    <row r="977" ht="15"/>
    <row r="978" ht="15"/>
    <row r="979" ht="15"/>
    <row r="980" ht="15"/>
    <row r="981" ht="15"/>
    <row r="982" ht="15"/>
    <row r="983" ht="15"/>
    <row r="984" ht="15"/>
    <row r="986" ht="15"/>
    <row r="987" ht="15"/>
    <row r="989" ht="15"/>
    <row r="990" ht="15"/>
    <row r="993" ht="15"/>
    <row r="994" ht="15"/>
    <row r="997" ht="15"/>
    <row r="1000" ht="15"/>
    <row r="1001" ht="15"/>
    <row r="1003" ht="15"/>
    <row r="1004" ht="15"/>
    <row r="1006" ht="15"/>
    <row r="1007" ht="15"/>
    <row r="1009" ht="15"/>
    <row r="1010" ht="15"/>
    <row r="1012" ht="15"/>
    <row r="1013" ht="15"/>
    <row r="1014" ht="15"/>
    <row r="1015" ht="15"/>
    <row r="1016" ht="15"/>
    <row r="1017" ht="15"/>
    <row r="1018" ht="15"/>
    <row r="1019" ht="15"/>
    <row r="1020" ht="15"/>
    <row r="1021" ht="15"/>
    <row r="1022" ht="15"/>
    <row r="1023" ht="15"/>
    <row r="1024" ht="15"/>
    <row r="1025" ht="15"/>
    <row r="1026" ht="15"/>
    <row r="1027" ht="15"/>
    <row r="1028" ht="15"/>
    <row r="1031" ht="15"/>
    <row r="1202" ht="15"/>
    <row r="1203" ht="15"/>
    <row r="1205" ht="15"/>
    <row r="1206" ht="15"/>
    <row r="1213" ht="15"/>
    <row r="1214" ht="15"/>
    <row r="1215" ht="15"/>
    <row r="1216" ht="15"/>
    <row r="1217" ht="15"/>
    <row r="1218" ht="15"/>
    <row r="1221" ht="15"/>
    <row r="1222" ht="15"/>
    <row r="1223" ht="15"/>
    <row r="1224" ht="15"/>
    <row r="1225" ht="15"/>
    <row r="1226" ht="15"/>
    <row r="1227" ht="15"/>
    <row r="1229" ht="15"/>
    <row r="1230" ht="15"/>
    <row r="1231" ht="15"/>
    <row r="1232" ht="15"/>
    <row r="1233" ht="15"/>
    <row r="1234" ht="15"/>
    <row r="1235" ht="15"/>
    <row r="1237" ht="15"/>
    <row r="1238" ht="15"/>
    <row r="1239" ht="15"/>
    <row r="1240" ht="15"/>
    <row r="1241" ht="15"/>
    <row r="1242" ht="15"/>
    <row r="1243" ht="15"/>
    <row r="1244" ht="15"/>
    <row r="1245" ht="15"/>
    <row r="1246" ht="15"/>
    <row r="1247" ht="15"/>
    <row r="1248" ht="15"/>
    <row r="1250" ht="15"/>
    <row r="1251" ht="15"/>
    <row r="1252" ht="15"/>
    <row r="1253" ht="15"/>
    <row r="1254" ht="15"/>
    <row r="1255" ht="15"/>
    <row r="1256" ht="15"/>
    <row r="1257" ht="15"/>
    <row r="1258" ht="15"/>
    <row r="1259" ht="15"/>
    <row r="1260" ht="15"/>
    <row r="1261" ht="15"/>
    <row r="1262" ht="15"/>
    <row r="1263" ht="15"/>
    <row r="1264" ht="15"/>
    <row r="1265" ht="15"/>
    <row r="1266" ht="15"/>
    <row r="1267" ht="15"/>
    <row r="1270" ht="15"/>
    <row r="1277" ht="15"/>
    <row r="1280" ht="15"/>
    <row r="1281" ht="15"/>
    <row r="1283" ht="15"/>
    <row r="1284" ht="15"/>
    <row r="1285" ht="15"/>
    <row r="1288" ht="15"/>
    <row r="1289" ht="15"/>
    <row r="1292" ht="15"/>
    <row r="1294" ht="15"/>
    <row r="1295" ht="15"/>
    <row r="1297" ht="15"/>
    <row r="1298" ht="15"/>
    <row r="1300" ht="15"/>
    <row r="1301"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4" ht="15"/>
    <row r="1325" ht="15"/>
    <row r="1327" ht="15"/>
    <row r="1335" ht="15"/>
    <row r="1337" ht="15"/>
    <row r="1338" ht="15"/>
    <row r="1339" ht="15"/>
    <row r="1340" ht="15"/>
    <row r="1341" ht="15"/>
    <row r="1342" ht="15"/>
    <row r="1343" ht="15"/>
    <row r="1344" ht="15"/>
    <row r="1345" ht="15"/>
    <row r="1346" ht="15"/>
    <row r="1347" ht="15"/>
    <row r="1348" ht="15"/>
    <row r="1349" ht="15"/>
    <row r="1350" ht="15"/>
    <row r="1351" ht="15"/>
    <row r="1352" ht="15"/>
    <row r="1353" ht="15"/>
    <row r="1355" ht="15"/>
    <row r="1359" ht="15"/>
    <row r="1360" ht="15"/>
    <row r="1361" ht="15"/>
    <row r="1363" ht="15"/>
    <row r="1364" ht="15"/>
    <row r="1365" ht="15"/>
    <row r="1366" ht="15"/>
    <row r="1367" ht="15"/>
    <row r="1368" ht="15"/>
    <row r="1369" ht="15"/>
    <row r="1370" ht="15"/>
    <row r="1371" ht="15"/>
    <row r="1374" ht="15"/>
    <row r="1375" ht="15"/>
    <row r="1377" ht="15"/>
    <row r="1378" ht="15"/>
  </sheetData>
  <dataValidations count="2">
    <dataValidation allowBlank="1" showInputMessage="1" showErrorMessage="1" sqref="E1" xr:uid="{920C6338-E771-4DAE-8C89-92A9093EA4DE}"/>
    <dataValidation type="list" allowBlank="1" showInputMessage="1" showErrorMessage="1" sqref="E2:E10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5"/>
  <sheetViews>
    <sheetView tabSelected="1" workbookViewId="0">
      <selection activeCell="K8" sqref="K8"/>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16.3984375" style="26" customWidth="1"/>
    <col min="8" max="8" width="16.199218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39066</v>
      </c>
      <c r="B2" s="149" t="s">
        <v>5398</v>
      </c>
      <c r="C2" s="148">
        <v>1</v>
      </c>
      <c r="D2" s="149" t="s">
        <v>34463</v>
      </c>
      <c r="E2" s="148" t="s">
        <v>39067</v>
      </c>
      <c r="F2" s="150">
        <v>45926.772847222222</v>
      </c>
      <c r="G2" s="151">
        <f ca="1">IFERROR(NOW()-F2,"-")</f>
        <v>13.213800925928808</v>
      </c>
      <c r="H2" s="152">
        <v>45927.449074074102</v>
      </c>
      <c r="I2" s="149" t="str">
        <f>IFERROR(VLOOKUP(D2,DB!A:F,6,0),"")</f>
        <v>SCECO</v>
      </c>
      <c r="J2" s="149" t="str">
        <f>IFERROR(VLOOKUP(D2,DB!A:G,7,0),"")</f>
        <v>Weak</v>
      </c>
      <c r="K2" s="148" t="s">
        <v>39068</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39069</v>
      </c>
      <c r="B3" s="149" t="str">
        <f>IFERROR(VLOOKUP(D3,DB!A:K,11,0),"")</f>
        <v>R6</v>
      </c>
      <c r="C3" s="148">
        <v>1</v>
      </c>
      <c r="D3" s="149" t="s">
        <v>34282</v>
      </c>
      <c r="E3" s="148" t="s">
        <v>38964</v>
      </c>
      <c r="F3" s="152">
        <v>45939.529062499998</v>
      </c>
      <c r="G3" s="151">
        <f ca="1">IFERROR(NOW()-F3,"-")</f>
        <v>0.45758564815332647</v>
      </c>
      <c r="H3" s="152">
        <v>45927.987534722219</v>
      </c>
      <c r="I3" s="149" t="str">
        <f>IFERROR(VLOOKUP(D3,DB!A:F,6,0),"")</f>
        <v>SCECO</v>
      </c>
      <c r="J3" s="149" t="str">
        <f>IFERROR(VLOOKUP(D3,DB!A:G,7,0),"")</f>
        <v>Vandalized</v>
      </c>
      <c r="K3" s="148" t="s">
        <v>39070</v>
      </c>
      <c r="L3" s="149" t="str">
        <f>IFERROR(VLOOKUP(D3,DB!A:I,9,0),"")</f>
        <v>Latis</v>
      </c>
    </row>
    <row r="4" spans="1:16383" ht="31.5" customHeight="1">
      <c r="A4" s="148" t="s">
        <v>39071</v>
      </c>
      <c r="B4" s="149" t="s">
        <v>5398</v>
      </c>
      <c r="C4" s="148">
        <v>1</v>
      </c>
      <c r="D4" s="149" t="s">
        <v>32861</v>
      </c>
      <c r="E4" s="148" t="s">
        <v>39067</v>
      </c>
      <c r="F4" s="150">
        <v>45933.880972222221</v>
      </c>
      <c r="G4" s="151">
        <f ca="1">IFERROR(NOW()-F4,"-")</f>
        <v>6.1056759259299724</v>
      </c>
      <c r="H4" s="152">
        <v>45929.455266203702</v>
      </c>
      <c r="I4" s="149" t="str">
        <f>IFERROR(VLOOKUP(D4,DB!A:F,6,0),"")</f>
        <v>SCECO</v>
      </c>
      <c r="J4" s="149" t="str">
        <f>IFERROR(VLOOKUP(D4,DB!A:G,7,0),"")</f>
        <v>In progress</v>
      </c>
      <c r="K4" s="148" t="s">
        <v>39072</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39073</v>
      </c>
      <c r="B5" s="149" t="s">
        <v>5398</v>
      </c>
      <c r="C5" s="148">
        <v>1</v>
      </c>
      <c r="D5" s="149" t="s">
        <v>33408</v>
      </c>
      <c r="E5" s="148" t="s">
        <v>38964</v>
      </c>
      <c r="F5" s="150">
        <v>45939.858101851853</v>
      </c>
      <c r="G5" s="151">
        <f ca="1">IFERROR(NOW()-F5,"-")</f>
        <v>0.12854629629873671</v>
      </c>
      <c r="H5" s="152">
        <v>45934.470231481479</v>
      </c>
      <c r="I5" s="149" t="str">
        <f>IFERROR(VLOOKUP(D5,DB!A:F,6,0),"")</f>
        <v>SCECO</v>
      </c>
      <c r="J5" s="149" t="str">
        <f>IFERROR(VLOOKUP(D5,DB!A:G,7,0),"")</f>
        <v>Dead</v>
      </c>
      <c r="K5" s="148" t="s">
        <v>39072</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48" t="s">
        <v>39074</v>
      </c>
      <c r="B6" s="149" t="str">
        <f>IFERROR(VLOOKUP(D6,DB!A:K,11,0),"")</f>
        <v>R6</v>
      </c>
      <c r="C6" s="148">
        <v>1</v>
      </c>
      <c r="D6" s="149" t="s">
        <v>33325</v>
      </c>
      <c r="E6" s="148" t="s">
        <v>38964</v>
      </c>
      <c r="F6" s="150">
        <v>45939.789467592593</v>
      </c>
      <c r="G6" s="151">
        <f ca="1">IFERROR(NOW()-F6,"-")</f>
        <v>0.19718055555858882</v>
      </c>
      <c r="H6" s="152">
        <v>45939.783831018518</v>
      </c>
      <c r="I6" s="149" t="str">
        <f>IFERROR(VLOOKUP(D6,DB!A:F,6,0),"")</f>
        <v>Generator-SG</v>
      </c>
      <c r="J6" s="149" t="str">
        <f>IFERROR(VLOOKUP(D6,DB!A:G,7,0),"")</f>
        <v>Vandalized</v>
      </c>
      <c r="K6" s="148" t="s">
        <v>39075</v>
      </c>
      <c r="L6" s="149" t="str">
        <f>IFERROR(VLOOKUP(D6,DB!A:I,9,0),"")</f>
        <v>Latis</v>
      </c>
    </row>
    <row r="7" spans="1:16383" ht="31.5" customHeight="1">
      <c r="A7" s="156" t="s">
        <v>39076</v>
      </c>
      <c r="B7" s="156" t="str">
        <f>IFERROR(VLOOKUP(D7,DB!A:K,11,0),"")</f>
        <v>R6</v>
      </c>
      <c r="C7" s="156">
        <v>1</v>
      </c>
      <c r="D7" s="156" t="s">
        <v>34385</v>
      </c>
      <c r="E7" s="156" t="s">
        <v>38964</v>
      </c>
      <c r="F7" s="165">
        <v>45940.280798611115</v>
      </c>
      <c r="G7" s="151">
        <f ca="1">IFERROR(NOW()-F6,"-")</f>
        <v>0.19718055555858882</v>
      </c>
      <c r="H7" s="165">
        <v>45940.359756944446</v>
      </c>
      <c r="I7" s="156" t="str">
        <f>IFERROR(VLOOKUP(D7,DB!A:F,6,0),"")</f>
        <v>SCECO</v>
      </c>
      <c r="J7" s="156" t="str">
        <f>IFERROR(VLOOKUP(D7,DB!A:G,7,0),"")</f>
        <v>Vandalized</v>
      </c>
      <c r="K7" s="156" t="s">
        <v>39077</v>
      </c>
      <c r="L7" s="156" t="str">
        <f>IFERROR(VLOOKUP(D7,DB!A:I,9,0),"")</f>
        <v>Latis</v>
      </c>
    </row>
    <row r="8" spans="1:16383" ht="31.5" customHeight="1">
      <c r="A8" s="110"/>
      <c r="B8" s="157" t="str">
        <f>IFERROR(VLOOKUP(D8,DB!A:K,11,0),"")</f>
        <v/>
      </c>
      <c r="C8" s="157"/>
      <c r="D8" s="156"/>
      <c r="E8" s="156"/>
      <c r="F8" s="113"/>
      <c r="G8" s="151">
        <f ca="1">IFERROR(NOW()-F8,"-")</f>
        <v>45939.986648148151</v>
      </c>
      <c r="H8" s="113"/>
      <c r="I8" s="157" t="str">
        <f>IFERROR(VLOOKUP(D8,DB!A:F,6,0),"")</f>
        <v/>
      </c>
      <c r="J8" s="157" t="str">
        <f>IFERROR(VLOOKUP(D8,DB!A:G,7,0),"")</f>
        <v/>
      </c>
      <c r="K8" s="160"/>
      <c r="L8" s="158" t="str">
        <f>IFERROR(VLOOKUP(D8,DB!A:I,9,0),"")</f>
        <v/>
      </c>
    </row>
    <row r="9" spans="1:16383" ht="31.5" customHeight="1">
      <c r="A9" s="110"/>
      <c r="B9" s="157" t="str">
        <f>IFERROR(VLOOKUP(D9,DB!A:K,11,0),"")</f>
        <v/>
      </c>
      <c r="C9" s="157"/>
      <c r="D9" s="156"/>
      <c r="E9" s="156"/>
      <c r="F9" s="113"/>
      <c r="G9" s="151">
        <f ca="1">IFERROR(NOW()-F9,"-")</f>
        <v>45939.986648148151</v>
      </c>
      <c r="H9" s="113"/>
      <c r="I9" s="157" t="str">
        <f>IFERROR(VLOOKUP(D9,DB!A:F,6,0),"")</f>
        <v/>
      </c>
      <c r="J9" s="157" t="str">
        <f>IFERROR(VLOOKUP(D9,DB!A:G,7,0),"")</f>
        <v/>
      </c>
      <c r="K9" s="160"/>
      <c r="L9" s="158" t="str">
        <f>IFERROR(VLOOKUP(D9,DB!A:I,9,0),"")</f>
        <v/>
      </c>
    </row>
    <row r="10" spans="1:16383" ht="31.5" customHeight="1">
      <c r="A10" s="110"/>
      <c r="B10" s="157" t="str">
        <f>IFERROR(VLOOKUP(D10,DB!A:K,11,0),"")</f>
        <v/>
      </c>
      <c r="C10" s="157"/>
      <c r="D10" s="156"/>
      <c r="E10" s="156"/>
      <c r="F10" s="113"/>
      <c r="G10" s="151">
        <f ca="1">IFERROR(NOW()-F10,"-")</f>
        <v>45939.986648148151</v>
      </c>
      <c r="H10" s="113"/>
      <c r="I10" s="157" t="str">
        <f>IFERROR(VLOOKUP(D10,DB!A:F,6,0),"")</f>
        <v/>
      </c>
      <c r="J10" s="157" t="str">
        <f>IFERROR(VLOOKUP(D10,DB!A:G,7,0),"")</f>
        <v/>
      </c>
      <c r="K10" s="160"/>
      <c r="L10" s="158" t="str">
        <f>IFERROR(VLOOKUP(D10,DB!A:I,9,0),"")</f>
        <v/>
      </c>
    </row>
    <row r="11" spans="1:16383" ht="31.5" customHeight="1">
      <c r="A11" s="110"/>
      <c r="B11" s="157" t="str">
        <f>IFERROR(VLOOKUP(D11,DB!A:K,11,0),"")</f>
        <v/>
      </c>
      <c r="C11" s="157"/>
      <c r="D11" s="156"/>
      <c r="E11" s="156"/>
      <c r="F11" s="113"/>
      <c r="G11" s="151">
        <f ca="1">IFERROR(NOW()-F11,"-")</f>
        <v>45939.986648148151</v>
      </c>
      <c r="H11" s="113"/>
      <c r="I11" s="157" t="str">
        <f>IFERROR(VLOOKUP(D11,DB!A:F,6,0),"")</f>
        <v/>
      </c>
      <c r="J11" s="157" t="str">
        <f>IFERROR(VLOOKUP(D11,DB!A:G,7,0),"")</f>
        <v/>
      </c>
      <c r="K11" s="160"/>
      <c r="L11" s="158" t="str">
        <f>IFERROR(VLOOKUP(D11,DB!A:I,9,0),"")</f>
        <v/>
      </c>
    </row>
    <row r="12" spans="1:16383" ht="31.5" customHeight="1">
      <c r="A12" s="110"/>
      <c r="B12" s="157" t="str">
        <f>IFERROR(VLOOKUP(D12,DB!A:K,11,0),"")</f>
        <v/>
      </c>
      <c r="C12" s="157"/>
      <c r="D12" s="156"/>
      <c r="E12" s="156"/>
      <c r="F12" s="113"/>
      <c r="G12" s="151">
        <f ca="1">IFERROR(NOW()-F12,"-")</f>
        <v>45939.986648148151</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56"/>
      <c r="E13" s="156"/>
      <c r="F13" s="113"/>
      <c r="G13" s="159">
        <f ca="1">IFERROR(NOW()-F13,"-")</f>
        <v>45939.986648148151</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6"/>
      <c r="E14" s="156"/>
      <c r="F14" s="113"/>
      <c r="G14" s="159">
        <f ca="1">IFERROR(NOW()-F14,"-")</f>
        <v>45939.986648148151</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6"/>
      <c r="E15" s="156"/>
      <c r="F15" s="113"/>
      <c r="G15" s="159">
        <f ca="1">IFERROR(NOW()-F15,"-")</f>
        <v>45939.986648148151</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6"/>
      <c r="E16" s="156"/>
      <c r="F16" s="113"/>
      <c r="G16" s="159">
        <f ca="1">IFERROR(NOW()-F16,"-")</f>
        <v>45939.986648148151</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6"/>
      <c r="E17" s="156"/>
      <c r="F17" s="113"/>
      <c r="G17" s="159">
        <f ca="1">IFERROR(NOW()-F17,"-")</f>
        <v>45939.986648148151</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6"/>
      <c r="E18" s="156"/>
      <c r="F18" s="113"/>
      <c r="G18" s="159">
        <f ca="1">IFERROR(NOW()-F18,"-")</f>
        <v>45939.986648148151</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7"/>
      <c r="E19" s="158"/>
      <c r="F19" s="113"/>
      <c r="G19" s="159">
        <f ca="1">IFERROR(NOW()-F19,"-")</f>
        <v>45939.986648148151</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7"/>
      <c r="E20" s="158"/>
      <c r="F20" s="113"/>
      <c r="G20" s="159">
        <f ca="1">IFERROR(NOW()-F20,"-")</f>
        <v>45939.986648148151</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7"/>
      <c r="E21" s="158"/>
      <c r="F21" s="113"/>
      <c r="G21" s="159">
        <f ca="1">IFERROR(NOW()-F21,"-")</f>
        <v>45939.986648148151</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7"/>
      <c r="E22" s="158"/>
      <c r="F22" s="113"/>
      <c r="G22" s="159">
        <f ca="1">IFERROR(NOW()-F22,"-")</f>
        <v>45939.986648148151</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7"/>
      <c r="E23" s="158"/>
      <c r="F23" s="113"/>
      <c r="G23" s="159">
        <f ca="1">IFERROR(NOW()-F23,"-")</f>
        <v>45939.986648148151</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9">
        <f ca="1">IFERROR(NOW()-F24,"-")</f>
        <v>45939.986648148151</v>
      </c>
      <c r="H24" s="113"/>
      <c r="I24" s="157" t="str">
        <f>IFERROR(VLOOKUP(D24,DB!A:F,6,0),"")</f>
        <v/>
      </c>
      <c r="J24" s="157" t="str">
        <f>IFERROR(VLOOKUP(D24,DB!A:G,7,0),"")</f>
        <v/>
      </c>
      <c r="K24" s="160"/>
      <c r="L24" s="158" t="str">
        <f>IFERROR(VLOOKUP(D24,DB!A:I,9,0),"")</f>
        <v/>
      </c>
    </row>
    <row r="25" spans="1:12" ht="31.5" customHeight="1">
      <c r="A25" s="110"/>
      <c r="B25" s="157" t="str">
        <f>IFERROR(VLOOKUP(D25,DB!A:K,11,0),"")</f>
        <v/>
      </c>
      <c r="C25" s="157"/>
      <c r="D25" s="157"/>
      <c r="E25" s="158"/>
      <c r="F25" s="113"/>
      <c r="G25" s="159">
        <f ca="1">IFERROR(NOW()-F25,"-")</f>
        <v>45939.986648148151</v>
      </c>
      <c r="H25" s="113"/>
      <c r="I25" s="157" t="str">
        <f>IFERROR(VLOOKUP(D25,DB!A:F,6,0),"")</f>
        <v/>
      </c>
      <c r="J25" s="157" t="str">
        <f>IFERROR(VLOOKUP(D25,DB!A:G,7,0),"")</f>
        <v/>
      </c>
      <c r="K25" s="160"/>
      <c r="L25" s="158" t="str">
        <f>IFERROR(VLOOKUP(D25,DB!A:I,9,0),"")</f>
        <v/>
      </c>
    </row>
    <row r="26" spans="1:12" ht="31.5" customHeight="1">
      <c r="A26" s="110"/>
      <c r="B26" s="157" t="str">
        <f>IFERROR(VLOOKUP(D26,DB!A:K,11,0),"")</f>
        <v/>
      </c>
      <c r="C26" s="157"/>
      <c r="D26" s="157"/>
      <c r="E26" s="158"/>
      <c r="F26" s="113"/>
      <c r="G26" s="159">
        <f ca="1">IFERROR(NOW()-F26,"-")</f>
        <v>45939.986648148151</v>
      </c>
      <c r="H26" s="113"/>
      <c r="I26" s="157" t="str">
        <f>IFERROR(VLOOKUP(D26,DB!A:F,6,0),"")</f>
        <v/>
      </c>
      <c r="J26" s="157" t="str">
        <f>IFERROR(VLOOKUP(D26,DB!A:G,7,0),"")</f>
        <v/>
      </c>
      <c r="K26" s="160"/>
      <c r="L26" s="158" t="str">
        <f>IFERROR(VLOOKUP(D26,DB!A:I,9,0),"")</f>
        <v/>
      </c>
    </row>
    <row r="27" spans="1:12" ht="31.5" customHeight="1">
      <c r="A27" s="110"/>
      <c r="B27" s="157" t="str">
        <f>IFERROR(VLOOKUP(D27,DB!A:K,11,0),"")</f>
        <v/>
      </c>
      <c r="C27" s="157"/>
      <c r="D27" s="157"/>
      <c r="E27" s="158"/>
      <c r="F27" s="113"/>
      <c r="G27" s="159">
        <f ca="1">IFERROR(NOW()-F27,"-")</f>
        <v>45939.986648148151</v>
      </c>
      <c r="H27" s="113"/>
      <c r="I27" s="157" t="str">
        <f>IFERROR(VLOOKUP(D27,DB!A:F,6,0),"")</f>
        <v/>
      </c>
      <c r="J27" s="157" t="str">
        <f>IFERROR(VLOOKUP(D27,DB!A:G,7,0),"")</f>
        <v/>
      </c>
      <c r="K27" s="160"/>
      <c r="L27" s="158" t="str">
        <f>IFERROR(VLOOKUP(D27,DB!A:I,9,0),"")</f>
        <v/>
      </c>
    </row>
    <row r="28" spans="1:12" ht="31.5" customHeight="1">
      <c r="A28" s="110"/>
      <c r="B28" s="157" t="str">
        <f>IFERROR(VLOOKUP(D28,DB!A:K,11,0),"")</f>
        <v/>
      </c>
      <c r="C28" s="157"/>
      <c r="D28" s="157"/>
      <c r="E28" s="158"/>
      <c r="F28" s="113"/>
      <c r="G28" s="159">
        <f ca="1">IFERROR(NOW()-F28,"-")</f>
        <v>45939.986648148151</v>
      </c>
      <c r="H28" s="113"/>
      <c r="I28" s="157" t="str">
        <f>IFERROR(VLOOKUP(D28,DB!A:F,6,0),"")</f>
        <v/>
      </c>
      <c r="J28" s="157" t="str">
        <f>IFERROR(VLOOKUP(D28,DB!A:G,7,0),"")</f>
        <v/>
      </c>
      <c r="K28" s="160"/>
      <c r="L28" s="158" t="str">
        <f>IFERROR(VLOOKUP(D28,DB!A:I,9,0),"")</f>
        <v/>
      </c>
    </row>
    <row r="29" spans="1:12" ht="31.5" customHeight="1">
      <c r="A29" s="110"/>
      <c r="B29" s="109" t="str">
        <f>IFERROR(VLOOKUP(D29,DB!A:K,11,0),"")</f>
        <v/>
      </c>
      <c r="C29" s="111"/>
      <c r="D29" s="109"/>
      <c r="E29" s="112"/>
      <c r="F29" s="113"/>
      <c r="G29" s="81">
        <f ca="1">IFERROR(NOW()-F29,"-")</f>
        <v>45939.986648148151</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45939.986648148151</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45939.986648148151</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45939.986648148151</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45939.986648148151</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45939.986648148151</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45939.986648148151</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45939.986648148151</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45939.986648148151</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45939.986648148151</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45939.986648148151</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45939.986648148151</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45939.986648148151</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45939.986648148151</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45939.986648148151</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45939.986648148151</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45939.986648148151</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45939.986648148151</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45939.986648148151</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45939.986648148151</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45939.986648148151</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45939.986648148151</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45939.986648148151</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45939.986648148151</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45939.986648148151</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45939.986648148151</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45939.986648148151</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45939.986648148151</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45939.986648148151</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45939.986648148151</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45939.986648148151</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45939.986648148151</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45939.986648148151</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45939.986648148151</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45939.986648148151</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45939.986648148151</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45939.986648148151</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45939.986648148151</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45939.986648148151</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45939.986648148151</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45939.986648148151</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45939.986648148151</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45939.986648148151</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45939.986648148151</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45939.986648148151</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45939.986648148151</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45939.986648148151</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45939.986648148151</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45939.986648148151</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45939.986648148151</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45939.986648148151</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45939.986648148151</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45939.986648148151</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45939.986648148151</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45939.986648148151</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45939.986648148151</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45939.986648148151</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45939.986648148151</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45939.986648148151</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45939.986648148151</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45939.986648148151</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45939.986648148151</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45939.986648148151</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45939.986648148151</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45939.986648148151</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45939.986648148151</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45939.986648148151</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45939.986648148151</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45939.986648148151</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45939.986648148151</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45939.986648148151</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45939.986648148151</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45939.986648148151</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45939.986648148151</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45939.986648148151</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45939.986648148151</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45939.986648148151</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45939.986648148151</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45939.986648148151</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45939.986648148151</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45939.986648148151</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45939.986648148151</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45939.986648148151</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45939.986648148151</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45939.986648148151</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45939.986648148151</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45939.986648148151</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45939.986648148151</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45939.986648148151</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45939.986648148151</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45939.986648148151</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45939.986648148151</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45939.986648148151</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45939.986648148151</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45939.986648148151</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45939.986648148151</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45939.986648148151</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45939.986648148151</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45939.986648148151</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45939.986648148151</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45939.986648148151</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45939.986648148151</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45939.986648148151</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45939.986648148151</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45939.986648148151</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45939.986648148151</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45939.986648148151</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45939.986648148151</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45939.986648148151</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45939.986648148151</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45939.986648148151</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45939.986648148151</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45939.986648148151</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45939.986648148151</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45939.986648148151</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45939.986648148151</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45939.986648148151</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45939.986648148151</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45939.986648148151</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45939.986648148151</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45939.986648148151</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45939.986648148151</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45939.986648148151</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45939.986648148151</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45939.986648148151</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45939.986648148151</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45939.986648148151</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45939.986648148151</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45939.986648148151</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45939.986648148151</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45939.986648148151</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45939.986648148151</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45939.986648148151</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45939.986648148151</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45939.986648148151</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45939.986648148151</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45939.986648148151</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45939.986648148151</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45939.986648148151</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45939.986648148151</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45939.986648148151</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45939.986648148151</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45939.986648148151</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45939.986648148151</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45939.986648148151</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45939.986648148151</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45939.986648148151</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45939.986648148151</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45939.986648148151</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45939.986648148151</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45939.986648148151</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45939.986648148151</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45939.986648148151</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45939.986648148151</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45939.986648148151</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45939.986648148151</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45939.986648148151</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45939.986648148151</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45939.986648148151</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45939.986648148151</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45939.986648148151</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45939.986648148151</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45939.986648148151</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45939.986648148151</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45939.986648148151</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45939.986648148151</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45939.986648148151</v>
      </c>
      <c r="H195" s="113"/>
      <c r="I195" s="109" t="str">
        <f>IFERROR(VLOOKUP(D195,DB!A:F,6,0),"")</f>
        <v/>
      </c>
      <c r="J195" s="108" t="str">
        <f>IFERROR(VLOOKUP(D195,DB!A:G,7,0),"")</f>
        <v/>
      </c>
      <c r="K195" s="114"/>
      <c r="L195" s="115" t="str">
        <f>IFERROR(VLOOKUP(D195,DB!A:I,9,0),"")</f>
        <v/>
      </c>
    </row>
  </sheetData>
  <dataValidations count="2">
    <dataValidation allowBlank="1" showInputMessage="1" showErrorMessage="1" sqref="E1" xr:uid="{380493DB-286A-4683-AF55-C78F04945A49}"/>
    <dataValidation type="list" allowBlank="1" showInputMessage="1" showErrorMessage="1" sqref="E3 E5:E19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2025-10-10T06:42:51Z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